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Reporting/STB/2017 IA Report/"/>
    </mc:Choice>
  </mc:AlternateContent>
  <bookViews>
    <workbookView xWindow="0" yWindow="460" windowWidth="24680" windowHeight="15540" tabRatio="500"/>
  </bookViews>
  <sheets>
    <sheet name="Totals" sheetId="2" r:id="rId1"/>
    <sheet name="STB Models Tier 2" sheetId="6" r:id="rId2"/>
    <sheet name="Tier 2 Allowances" sheetId="7" r:id="rId3"/>
    <sheet name="Apps" sheetId="9" r:id="rId4"/>
    <sheet name="Platform List" sheetId="10" r:id="rId5"/>
    <sheet name="Instructions" sheetId="8" r:id="rId6"/>
  </sheets>
  <externalReferences>
    <externalReference r:id="rId7"/>
  </externalReferences>
  <definedNames>
    <definedName name="addl_advanced_video_processing_v3" localSheetId="5">[1]Allowances!#REF!</definedName>
    <definedName name="addl_cablecard_v3" localSheetId="5">[1]Allowances!#REF!</definedName>
    <definedName name="addl_docsis_v3" localSheetId="5">[1]Allowances!#REF!</definedName>
    <definedName name="addl_dvr_v3" localSheetId="5">[1]Allowances!#REF!</definedName>
    <definedName name="addl_hd_v3" localSheetId="5">[1]Allowances!#REF!</definedName>
    <definedName name="addl_home_network_interface_v3" localSheetId="5">[1]Allowances!#REF!</definedName>
    <definedName name="addl_multiroom_v3" localSheetId="5">[1]Allowances!#REF!</definedName>
    <definedName name="addl_multistream_terrestrial_ip_v3" localSheetId="5">[1]Allowances!#REF!</definedName>
    <definedName name="addl_multistream_v3" localSheetId="5">[1]Allowances!#REF!</definedName>
    <definedName name="addl_removable_media_player_v3" localSheetId="5">[1]Allowances!#REF!</definedName>
    <definedName name="addl_removable_media_recorder_v3" localSheetId="5">[1]Allowances!#REF!</definedName>
    <definedName name="base_cable_v4" localSheetId="5">[1]Allowances!#REF!</definedName>
    <definedName name="base_dta_v4" localSheetId="5">[1]Allowances!#REF!</definedName>
    <definedName name="base_ip_v4" localSheetId="5">[1]Allowances!#REF!</definedName>
    <definedName name="base_satellite_v4" localSheetId="5">[1]Allowances!#REF!</definedName>
    <definedName name="base_terrestrial_v3" localSheetId="5">[1]Allowances!#REF!</definedName>
    <definedName name="base_terrestrial_v4" localSheetId="5">[1]Allowances!#REF!</definedName>
    <definedName name="base_thinclient_v4" localSheetId="5">[1]Allowances!#REF!</definedName>
    <definedName name="BaseType" localSheetId="5">[1]Allowances!$A$2:$A$6</definedName>
    <definedName name="BaseType_T2">'Tier 2 Allowances'!$A$2:$A$6</definedName>
    <definedName name="IpgType" localSheetId="5">[1]Allowances!$A$44:$A$49</definedName>
    <definedName name="OFFSET_AVP" localSheetId="5">[1]Allowances!#REF!</definedName>
    <definedName name="OFFSET_AVP_ALLOWANCE" localSheetId="5">[1]Allowances!#REF!</definedName>
    <definedName name="setTopType" localSheetId="5">[1]Allowances!$A$35:$A$41</definedName>
    <definedName name="terrestrial_stb" localSheetId="5">[1]Allowances!#REF!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B19" i="2"/>
  <c r="C19" i="2"/>
  <c r="D19" i="2"/>
  <c r="D14" i="2"/>
  <c r="AY5" i="6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4" i="6"/>
  <c r="AW5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102" i="6"/>
  <c r="AW4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102" i="6"/>
  <c r="AU4" i="6"/>
  <c r="AS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4" i="6"/>
  <c r="G5" i="6"/>
  <c r="BH5" i="6"/>
  <c r="BL5" i="6"/>
  <c r="G6" i="6"/>
  <c r="BH6" i="6"/>
  <c r="BL6" i="6"/>
  <c r="G7" i="6"/>
  <c r="BH7" i="6"/>
  <c r="BL7" i="6"/>
  <c r="G8" i="6"/>
  <c r="BH8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L66" i="6"/>
  <c r="BL67" i="6"/>
  <c r="BL68" i="6"/>
  <c r="BL69" i="6"/>
  <c r="BL70" i="6"/>
  <c r="BL71" i="6"/>
  <c r="BL72" i="6"/>
  <c r="BL73" i="6"/>
  <c r="BL74" i="6"/>
  <c r="BL75" i="6"/>
  <c r="BL76" i="6"/>
  <c r="BL77" i="6"/>
  <c r="BL78" i="6"/>
  <c r="BL79" i="6"/>
  <c r="BL80" i="6"/>
  <c r="BL81" i="6"/>
  <c r="BL82" i="6"/>
  <c r="BL83" i="6"/>
  <c r="BL84" i="6"/>
  <c r="BL85" i="6"/>
  <c r="BL86" i="6"/>
  <c r="BL87" i="6"/>
  <c r="BL88" i="6"/>
  <c r="BL89" i="6"/>
  <c r="BL90" i="6"/>
  <c r="BL91" i="6"/>
  <c r="BL92" i="6"/>
  <c r="BL93" i="6"/>
  <c r="BL94" i="6"/>
  <c r="BL95" i="6"/>
  <c r="BL96" i="6"/>
  <c r="BL97" i="6"/>
  <c r="BL98" i="6"/>
  <c r="BL99" i="6"/>
  <c r="BL100" i="6"/>
  <c r="BL101" i="6"/>
  <c r="BL102" i="6"/>
  <c r="G4" i="6"/>
  <c r="BH4" i="6"/>
  <c r="BL4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H65" i="6"/>
  <c r="BH66" i="6"/>
  <c r="BH67" i="6"/>
  <c r="BH68" i="6"/>
  <c r="BH69" i="6"/>
  <c r="BH70" i="6"/>
  <c r="BH71" i="6"/>
  <c r="BH72" i="6"/>
  <c r="BH73" i="6"/>
  <c r="BH74" i="6"/>
  <c r="BH75" i="6"/>
  <c r="BH76" i="6"/>
  <c r="BH77" i="6"/>
  <c r="BH78" i="6"/>
  <c r="BH79" i="6"/>
  <c r="BH80" i="6"/>
  <c r="BH81" i="6"/>
  <c r="BH82" i="6"/>
  <c r="BH83" i="6"/>
  <c r="BH84" i="6"/>
  <c r="BH85" i="6"/>
  <c r="BH86" i="6"/>
  <c r="BH87" i="6"/>
  <c r="BH88" i="6"/>
  <c r="BH89" i="6"/>
  <c r="BH90" i="6"/>
  <c r="BH91" i="6"/>
  <c r="BH92" i="6"/>
  <c r="BH93" i="6"/>
  <c r="BH94" i="6"/>
  <c r="BH95" i="6"/>
  <c r="BH96" i="6"/>
  <c r="BH97" i="6"/>
  <c r="BH98" i="6"/>
  <c r="BH99" i="6"/>
  <c r="BH100" i="6"/>
  <c r="BH101" i="6"/>
  <c r="BH102" i="6"/>
  <c r="AR3" i="6"/>
  <c r="AT3" i="6"/>
  <c r="W1" i="7"/>
  <c r="V1" i="7"/>
  <c r="U1" i="7"/>
  <c r="AX3" i="6"/>
  <c r="AV3" i="6"/>
  <c r="BI5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4" i="6"/>
  <c r="BI95" i="6"/>
  <c r="BI96" i="6"/>
  <c r="BI97" i="6"/>
  <c r="BI98" i="6"/>
  <c r="BI99" i="6"/>
  <c r="BI100" i="6"/>
  <c r="BI101" i="6"/>
  <c r="BI102" i="6"/>
  <c r="BA4" i="6"/>
  <c r="BE4" i="6"/>
  <c r="BC4" i="6"/>
  <c r="BG4" i="6"/>
  <c r="BI4" i="6"/>
  <c r="G102" i="6"/>
  <c r="BA102" i="6"/>
  <c r="BC102" i="6"/>
  <c r="BE102" i="6"/>
  <c r="BG102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AD3" i="6"/>
  <c r="AB3" i="6"/>
  <c r="X3" i="6"/>
  <c r="T3" i="6"/>
  <c r="N3" i="6"/>
  <c r="J3" i="6"/>
  <c r="AP3" i="6"/>
  <c r="AN3" i="6"/>
  <c r="AL3" i="6"/>
  <c r="AJ3" i="6"/>
  <c r="AH3" i="6"/>
  <c r="AF3" i="6"/>
  <c r="Z3" i="6"/>
  <c r="V3" i="6"/>
  <c r="R3" i="6"/>
  <c r="P3" i="6"/>
  <c r="L3" i="6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G101" i="6"/>
  <c r="BE101" i="6"/>
  <c r="BC101" i="6"/>
  <c r="BA101" i="6"/>
  <c r="BG100" i="6"/>
  <c r="BE100" i="6"/>
  <c r="BC100" i="6"/>
  <c r="BA100" i="6"/>
  <c r="BG99" i="6"/>
  <c r="BE99" i="6"/>
  <c r="BC99" i="6"/>
  <c r="BA99" i="6"/>
  <c r="BG98" i="6"/>
  <c r="BE98" i="6"/>
  <c r="BC98" i="6"/>
  <c r="BA98" i="6"/>
  <c r="BG97" i="6"/>
  <c r="BE97" i="6"/>
  <c r="BC97" i="6"/>
  <c r="BA97" i="6"/>
  <c r="BG96" i="6"/>
  <c r="BE96" i="6"/>
  <c r="BC96" i="6"/>
  <c r="BA96" i="6"/>
  <c r="BG95" i="6"/>
  <c r="BE95" i="6"/>
  <c r="BC95" i="6"/>
  <c r="BA95" i="6"/>
  <c r="BG94" i="6"/>
  <c r="BE94" i="6"/>
  <c r="BC94" i="6"/>
  <c r="BA94" i="6"/>
  <c r="BG93" i="6"/>
  <c r="BE93" i="6"/>
  <c r="BC93" i="6"/>
  <c r="BA93" i="6"/>
  <c r="BG92" i="6"/>
  <c r="BE92" i="6"/>
  <c r="BC92" i="6"/>
  <c r="BA92" i="6"/>
  <c r="BG91" i="6"/>
  <c r="BE91" i="6"/>
  <c r="BC91" i="6"/>
  <c r="BA91" i="6"/>
  <c r="BG90" i="6"/>
  <c r="BE90" i="6"/>
  <c r="BC90" i="6"/>
  <c r="BA90" i="6"/>
  <c r="BG89" i="6"/>
  <c r="BE89" i="6"/>
  <c r="BC89" i="6"/>
  <c r="BA89" i="6"/>
  <c r="BG88" i="6"/>
  <c r="BE88" i="6"/>
  <c r="BC88" i="6"/>
  <c r="BA88" i="6"/>
  <c r="BG87" i="6"/>
  <c r="BE87" i="6"/>
  <c r="BC87" i="6"/>
  <c r="BA87" i="6"/>
  <c r="BG86" i="6"/>
  <c r="BE86" i="6"/>
  <c r="BC86" i="6"/>
  <c r="BA86" i="6"/>
  <c r="BG85" i="6"/>
  <c r="BE85" i="6"/>
  <c r="BC85" i="6"/>
  <c r="BA85" i="6"/>
  <c r="BG84" i="6"/>
  <c r="BE84" i="6"/>
  <c r="BC84" i="6"/>
  <c r="BA84" i="6"/>
  <c r="BG83" i="6"/>
  <c r="BE83" i="6"/>
  <c r="BC83" i="6"/>
  <c r="BA83" i="6"/>
  <c r="BG82" i="6"/>
  <c r="BE82" i="6"/>
  <c r="BC82" i="6"/>
  <c r="BA82" i="6"/>
  <c r="BG81" i="6"/>
  <c r="BE81" i="6"/>
  <c r="BC81" i="6"/>
  <c r="BA81" i="6"/>
  <c r="BG80" i="6"/>
  <c r="BE80" i="6"/>
  <c r="BC80" i="6"/>
  <c r="BA80" i="6"/>
  <c r="BG79" i="6"/>
  <c r="BE79" i="6"/>
  <c r="BC79" i="6"/>
  <c r="BA79" i="6"/>
  <c r="BG78" i="6"/>
  <c r="BE78" i="6"/>
  <c r="BC78" i="6"/>
  <c r="BA78" i="6"/>
  <c r="BG77" i="6"/>
  <c r="BE77" i="6"/>
  <c r="BC77" i="6"/>
  <c r="BA77" i="6"/>
  <c r="BG76" i="6"/>
  <c r="BE76" i="6"/>
  <c r="BC76" i="6"/>
  <c r="BA76" i="6"/>
  <c r="BG75" i="6"/>
  <c r="BE75" i="6"/>
  <c r="BC75" i="6"/>
  <c r="BA75" i="6"/>
  <c r="BG74" i="6"/>
  <c r="BE74" i="6"/>
  <c r="BC74" i="6"/>
  <c r="BA74" i="6"/>
  <c r="BG73" i="6"/>
  <c r="BE73" i="6"/>
  <c r="BC73" i="6"/>
  <c r="BA73" i="6"/>
  <c r="BG72" i="6"/>
  <c r="BE72" i="6"/>
  <c r="BC72" i="6"/>
  <c r="BA72" i="6"/>
  <c r="BG71" i="6"/>
  <c r="BE71" i="6"/>
  <c r="BC71" i="6"/>
  <c r="BA71" i="6"/>
  <c r="BG70" i="6"/>
  <c r="BE70" i="6"/>
  <c r="BC70" i="6"/>
  <c r="BA70" i="6"/>
  <c r="BG69" i="6"/>
  <c r="BE69" i="6"/>
  <c r="BC69" i="6"/>
  <c r="BA69" i="6"/>
  <c r="BG68" i="6"/>
  <c r="BE68" i="6"/>
  <c r="BC68" i="6"/>
  <c r="BA68" i="6"/>
  <c r="BG67" i="6"/>
  <c r="BE67" i="6"/>
  <c r="BC67" i="6"/>
  <c r="BA67" i="6"/>
  <c r="BG66" i="6"/>
  <c r="BE66" i="6"/>
  <c r="BC66" i="6"/>
  <c r="BA66" i="6"/>
  <c r="BG65" i="6"/>
  <c r="BE65" i="6"/>
  <c r="BC65" i="6"/>
  <c r="BA65" i="6"/>
  <c r="BG64" i="6"/>
  <c r="BE64" i="6"/>
  <c r="BC64" i="6"/>
  <c r="BA64" i="6"/>
  <c r="BG63" i="6"/>
  <c r="BE63" i="6"/>
  <c r="BC63" i="6"/>
  <c r="BA63" i="6"/>
  <c r="BG62" i="6"/>
  <c r="BE62" i="6"/>
  <c r="BC62" i="6"/>
  <c r="BA62" i="6"/>
  <c r="BG61" i="6"/>
  <c r="BE61" i="6"/>
  <c r="BC61" i="6"/>
  <c r="BA61" i="6"/>
  <c r="BG60" i="6"/>
  <c r="BE60" i="6"/>
  <c r="BC60" i="6"/>
  <c r="BA60" i="6"/>
  <c r="BG59" i="6"/>
  <c r="BE59" i="6"/>
  <c r="BC59" i="6"/>
  <c r="BA59" i="6"/>
  <c r="BG58" i="6"/>
  <c r="BE58" i="6"/>
  <c r="BC58" i="6"/>
  <c r="BA58" i="6"/>
  <c r="BG57" i="6"/>
  <c r="BE57" i="6"/>
  <c r="BC57" i="6"/>
  <c r="BA57" i="6"/>
  <c r="BG56" i="6"/>
  <c r="BE56" i="6"/>
  <c r="BC56" i="6"/>
  <c r="BA56" i="6"/>
  <c r="BG55" i="6"/>
  <c r="BE55" i="6"/>
  <c r="BC55" i="6"/>
  <c r="BA55" i="6"/>
  <c r="BG54" i="6"/>
  <c r="BE54" i="6"/>
  <c r="BC54" i="6"/>
  <c r="BA54" i="6"/>
  <c r="BG53" i="6"/>
  <c r="BE53" i="6"/>
  <c r="BC53" i="6"/>
  <c r="BA53" i="6"/>
  <c r="BG52" i="6"/>
  <c r="BE52" i="6"/>
  <c r="BC52" i="6"/>
  <c r="BA52" i="6"/>
  <c r="BG51" i="6"/>
  <c r="BE51" i="6"/>
  <c r="BC51" i="6"/>
  <c r="BA51" i="6"/>
  <c r="BG50" i="6"/>
  <c r="BE50" i="6"/>
  <c r="BC50" i="6"/>
  <c r="BA50" i="6"/>
  <c r="BG49" i="6"/>
  <c r="BE49" i="6"/>
  <c r="BC49" i="6"/>
  <c r="BA49" i="6"/>
  <c r="BG48" i="6"/>
  <c r="BE48" i="6"/>
  <c r="BC48" i="6"/>
  <c r="BA48" i="6"/>
  <c r="BG47" i="6"/>
  <c r="BE47" i="6"/>
  <c r="BC47" i="6"/>
  <c r="BA47" i="6"/>
  <c r="BG46" i="6"/>
  <c r="BE46" i="6"/>
  <c r="BC46" i="6"/>
  <c r="BA46" i="6"/>
  <c r="BG45" i="6"/>
  <c r="BE45" i="6"/>
  <c r="BC45" i="6"/>
  <c r="BA45" i="6"/>
  <c r="BG44" i="6"/>
  <c r="BE44" i="6"/>
  <c r="BC44" i="6"/>
  <c r="BA44" i="6"/>
  <c r="BG43" i="6"/>
  <c r="BE43" i="6"/>
  <c r="BC43" i="6"/>
  <c r="BA43" i="6"/>
  <c r="BG42" i="6"/>
  <c r="BE42" i="6"/>
  <c r="BC42" i="6"/>
  <c r="BA42" i="6"/>
  <c r="BG41" i="6"/>
  <c r="BE41" i="6"/>
  <c r="BC41" i="6"/>
  <c r="BA41" i="6"/>
  <c r="BG40" i="6"/>
  <c r="BE40" i="6"/>
  <c r="BC40" i="6"/>
  <c r="BA40" i="6"/>
  <c r="BG39" i="6"/>
  <c r="BE39" i="6"/>
  <c r="BC39" i="6"/>
  <c r="BA39" i="6"/>
  <c r="BG38" i="6"/>
  <c r="BE38" i="6"/>
  <c r="BC38" i="6"/>
  <c r="BA38" i="6"/>
  <c r="BG37" i="6"/>
  <c r="BE37" i="6"/>
  <c r="BC37" i="6"/>
  <c r="BA37" i="6"/>
  <c r="BG36" i="6"/>
  <c r="BE36" i="6"/>
  <c r="BC36" i="6"/>
  <c r="BA36" i="6"/>
  <c r="BG35" i="6"/>
  <c r="BE35" i="6"/>
  <c r="BC35" i="6"/>
  <c r="BA35" i="6"/>
  <c r="BG34" i="6"/>
  <c r="BE34" i="6"/>
  <c r="BC34" i="6"/>
  <c r="BA34" i="6"/>
  <c r="BG33" i="6"/>
  <c r="BE33" i="6"/>
  <c r="BC33" i="6"/>
  <c r="BA33" i="6"/>
  <c r="BG32" i="6"/>
  <c r="BE32" i="6"/>
  <c r="BC32" i="6"/>
  <c r="BA32" i="6"/>
  <c r="BG31" i="6"/>
  <c r="BE31" i="6"/>
  <c r="BC31" i="6"/>
  <c r="BA31" i="6"/>
  <c r="BG30" i="6"/>
  <c r="BE30" i="6"/>
  <c r="BC30" i="6"/>
  <c r="BA30" i="6"/>
  <c r="BG29" i="6"/>
  <c r="BE29" i="6"/>
  <c r="BC29" i="6"/>
  <c r="BA29" i="6"/>
  <c r="BG28" i="6"/>
  <c r="BE28" i="6"/>
  <c r="BC28" i="6"/>
  <c r="BA28" i="6"/>
  <c r="BG27" i="6"/>
  <c r="BE27" i="6"/>
  <c r="BC27" i="6"/>
  <c r="BA27" i="6"/>
  <c r="BG26" i="6"/>
  <c r="BE26" i="6"/>
  <c r="BC26" i="6"/>
  <c r="BA26" i="6"/>
  <c r="BG25" i="6"/>
  <c r="BE25" i="6"/>
  <c r="BC25" i="6"/>
  <c r="BA25" i="6"/>
  <c r="BG24" i="6"/>
  <c r="BE24" i="6"/>
  <c r="BC24" i="6"/>
  <c r="BA24" i="6"/>
  <c r="BG23" i="6"/>
  <c r="BE23" i="6"/>
  <c r="BC23" i="6"/>
  <c r="BA23" i="6"/>
  <c r="BG22" i="6"/>
  <c r="BE22" i="6"/>
  <c r="BC22" i="6"/>
  <c r="BA22" i="6"/>
  <c r="BG21" i="6"/>
  <c r="BE21" i="6"/>
  <c r="BC21" i="6"/>
  <c r="BA21" i="6"/>
  <c r="BA20" i="6"/>
  <c r="BE20" i="6"/>
  <c r="BG20" i="6"/>
  <c r="BC20" i="6"/>
  <c r="BG19" i="6"/>
  <c r="BE19" i="6"/>
  <c r="BC19" i="6"/>
  <c r="BA19" i="6"/>
  <c r="BG18" i="6"/>
  <c r="BE18" i="6"/>
  <c r="BC18" i="6"/>
  <c r="BA18" i="6"/>
  <c r="BG17" i="6"/>
  <c r="BE17" i="6"/>
  <c r="BC17" i="6"/>
  <c r="BA17" i="6"/>
  <c r="BG16" i="6"/>
  <c r="BE16" i="6"/>
  <c r="BC16" i="6"/>
  <c r="BA16" i="6"/>
  <c r="BG15" i="6"/>
  <c r="BE15" i="6"/>
  <c r="BC15" i="6"/>
  <c r="BA15" i="6"/>
  <c r="BG14" i="6"/>
  <c r="BE14" i="6"/>
  <c r="BC14" i="6"/>
  <c r="BA14" i="6"/>
  <c r="BG13" i="6"/>
  <c r="BE13" i="6"/>
  <c r="BC13" i="6"/>
  <c r="BA13" i="6"/>
  <c r="BG12" i="6"/>
  <c r="BE12" i="6"/>
  <c r="BC12" i="6"/>
  <c r="BA12" i="6"/>
  <c r="BG11" i="6"/>
  <c r="BE11" i="6"/>
  <c r="BC11" i="6"/>
  <c r="BA11" i="6"/>
  <c r="BG10" i="6"/>
  <c r="BE10" i="6"/>
  <c r="BC10" i="6"/>
  <c r="BA10" i="6"/>
  <c r="BG9" i="6"/>
  <c r="BE9" i="6"/>
  <c r="BC9" i="6"/>
  <c r="BA9" i="6"/>
  <c r="BG8" i="6"/>
  <c r="BE8" i="6"/>
  <c r="BC8" i="6"/>
  <c r="BA8" i="6"/>
  <c r="BG7" i="6"/>
  <c r="BE7" i="6"/>
  <c r="BC7" i="6"/>
  <c r="BA7" i="6"/>
  <c r="BG6" i="6"/>
  <c r="BE6" i="6"/>
  <c r="BC6" i="6"/>
  <c r="BA6" i="6"/>
  <c r="BG5" i="6"/>
  <c r="BE5" i="6"/>
  <c r="BC5" i="6"/>
  <c r="BA5" i="6"/>
</calcChain>
</file>

<file path=xl/sharedStrings.xml><?xml version="1.0" encoding="utf-8"?>
<sst xmlns="http://schemas.openxmlformats.org/spreadsheetml/2006/main" count="303" uniqueCount="195">
  <si>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</si>
  <si>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</si>
  <si>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</si>
  <si>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</si>
  <si>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</si>
  <si>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</si>
  <si>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</si>
  <si>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</si>
  <si>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t>Cable</t>
  </si>
  <si>
    <t>Notes</t>
  </si>
  <si>
    <t>COMPANY REPORT</t>
  </si>
  <si>
    <t>CONFIDENTIAL, RESTRICTED BY NDA</t>
  </si>
  <si>
    <t>Service Provider Name:</t>
  </si>
  <si>
    <t xml:space="preserve">Reporting Period: </t>
  </si>
  <si>
    <t>Total Received</t>
  </si>
  <si>
    <t>Thin Client</t>
  </si>
  <si>
    <t>DTA</t>
  </si>
  <si>
    <t>Total</t>
  </si>
  <si>
    <t xml:space="preserve">Number of Compliant STBs </t>
  </si>
  <si>
    <t>% of STBs Compliant</t>
  </si>
  <si>
    <t>DVR</t>
  </si>
  <si>
    <t>Non-DVR</t>
  </si>
  <si>
    <t>Multi-service Gateway</t>
  </si>
  <si>
    <t>Examples - Conversion of multiple DVRs to whole-home DVR, # of DTAs instead of full STBs</t>
  </si>
  <si>
    <t xml:space="preserve">Category (Cable, DBS, Telco): </t>
  </si>
  <si>
    <t>Number of residential multichannel video subscribers served:</t>
  </si>
  <si>
    <t>Advanced Video Processing</t>
  </si>
  <si>
    <t>HD</t>
  </si>
  <si>
    <t>HNI</t>
  </si>
  <si>
    <t>Home Network Interface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</si>
  <si>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</si>
  <si>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</si>
  <si>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</si>
  <si>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Service Provider Comments Can Be Made In This Row</t>
  </si>
  <si>
    <t>Description</t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</si>
  <si>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</si>
  <si>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</si>
  <si>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</si>
  <si>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t>Allowance Table</t>
  </si>
  <si>
    <t>Base functionality</t>
  </si>
  <si>
    <t>*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</si>
  <si>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</si>
  <si>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</si>
  <si>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</si>
  <si>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</si>
  <si>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A minimally-configured STB whose primary function is to receive television signals from a broadband, hybrid fiber/coaxial, or community cable distribution system and deliver them to a consumer display and/or recording device.</t>
  </si>
  <si>
    <t>A STB whose primary function is to receive television/video signals encapsulated in IP packets and deliver them to a consumer display, thin-client/remote STB, and/or recording device.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</si>
  <si>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</si>
  <si>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Additional Functionality</t>
  </si>
  <si>
    <t>Short Name</t>
  </si>
  <si>
    <t>Adv Video</t>
  </si>
  <si>
    <t>Cable CARD</t>
  </si>
  <si>
    <t>Digital Video Recorder (DVR)</t>
  </si>
  <si>
    <t>High Definition (HD)</t>
  </si>
  <si>
    <t>Ethernet alone does not provide HNI Allowance</t>
  </si>
  <si>
    <t>Multi-room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</si>
  <si>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</si>
  <si>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t>T2</t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</si>
  <si>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</si>
  <si>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</si>
  <si>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VA Tier 2
(kWh/yr)</t>
  </si>
  <si>
    <t>Comments</t>
  </si>
  <si>
    <t>Per Active AVP Video Decoder up to 2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</si>
  <si>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</si>
  <si>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</si>
  <si>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</si>
  <si>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</si>
  <si>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</si>
  <si>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</si>
  <si>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</si>
  <si>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</si>
  <si>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</si>
  <si>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</si>
  <si>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</si>
  <si>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</si>
  <si>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</si>
  <si>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</si>
  <si>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</si>
  <si>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For 3-8 tuner device</t>
  </si>
  <si>
    <t>Transcoding Base</t>
  </si>
  <si>
    <t>XCD</t>
  </si>
  <si>
    <t>Transcoding Additional</t>
  </si>
  <si>
    <t>XCD-A</t>
  </si>
  <si>
    <t>WiFi HNI</t>
  </si>
  <si>
    <t>W-HNI</t>
  </si>
  <si>
    <t>MIMO WiFi HNI 2.4</t>
  </si>
  <si>
    <t>MIMO-2.4</t>
  </si>
  <si>
    <t>Must enter the number of spatial streams at 2.4 GHz</t>
  </si>
  <si>
    <t>MIMO WiFi HNI 5</t>
  </si>
  <si>
    <t>MIMO-5</t>
  </si>
  <si>
    <t>Must enter the number of spatial streams at 5 GHz</t>
  </si>
  <si>
    <t>Routing</t>
  </si>
  <si>
    <t>RTG</t>
  </si>
  <si>
    <t xml:space="preserve">For Reference, the VA Tier 2 Timing Equation is Provided Here </t>
  </si>
  <si>
    <t>APD Enabled by Default</t>
  </si>
  <si>
    <t xml:space="preserve">Automatic DEEP SLEEP </t>
  </si>
  <si>
    <r>
      <t>T</t>
    </r>
    <r>
      <rPr>
        <b/>
        <vertAlign val="subscript"/>
        <sz val="10"/>
        <color theme="1"/>
        <rFont val="Arial"/>
        <family val="2"/>
      </rPr>
      <t>WATCH_TV</t>
    </r>
  </si>
  <si>
    <r>
      <t>T</t>
    </r>
    <r>
      <rPr>
        <b/>
        <vertAlign val="subscript"/>
        <sz val="10"/>
        <color theme="1"/>
        <rFont val="Arial"/>
        <family val="2"/>
      </rPr>
      <t>SLEEP</t>
    </r>
  </si>
  <si>
    <r>
      <t>T</t>
    </r>
    <r>
      <rPr>
        <b/>
        <vertAlign val="subscript"/>
        <sz val="10"/>
        <color theme="1"/>
        <rFont val="Arial"/>
        <family val="2"/>
      </rPr>
      <t>APD</t>
    </r>
  </si>
  <si>
    <r>
      <t>T</t>
    </r>
    <r>
      <rPr>
        <b/>
        <vertAlign val="subscript"/>
        <sz val="10"/>
        <color theme="1"/>
        <rFont val="Arial"/>
        <family val="2"/>
      </rPr>
      <t>DEEP SLEEP</t>
    </r>
  </si>
  <si>
    <r>
      <t>(14 ≥ 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 5)</t>
    </r>
  </si>
  <si>
    <r>
      <t>(10 ≥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6)</t>
    </r>
  </si>
  <si>
    <r>
      <t>(9 ≥  T</t>
    </r>
    <r>
      <rPr>
        <b/>
        <vertAlign val="subscript"/>
        <sz val="10"/>
        <color theme="1"/>
        <rFont val="Arial"/>
        <family val="2"/>
      </rPr>
      <t>APD</t>
    </r>
    <r>
      <rPr>
        <b/>
        <sz val="10"/>
        <color theme="1"/>
        <rFont val="Arial"/>
        <family val="2"/>
      </rPr>
      <t xml:space="preserve"> ≥  7)</t>
    </r>
  </si>
  <si>
    <r>
      <t>(T</t>
    </r>
    <r>
      <rPr>
        <b/>
        <vertAlign val="subscript"/>
        <sz val="10"/>
        <color theme="1"/>
        <rFont val="Arial"/>
        <family val="2"/>
      </rPr>
      <t>DEEP SLEEP</t>
    </r>
    <r>
      <rPr>
        <b/>
        <sz val="10"/>
        <color theme="1"/>
        <rFont val="Arial"/>
        <family val="2"/>
      </rPr>
      <t xml:space="preserve"> ≤ 4 h)</t>
    </r>
  </si>
  <si>
    <t>NO</t>
  </si>
  <si>
    <t>YES</t>
  </si>
  <si>
    <r>
      <t>10 – T</t>
    </r>
    <r>
      <rPr>
        <b/>
        <vertAlign val="subscript"/>
        <sz val="10"/>
        <color theme="1"/>
        <rFont val="Arial"/>
        <family val="2"/>
      </rPr>
      <t>DEEP</t>
    </r>
    <r>
      <rPr>
        <b/>
        <sz val="10"/>
        <color theme="1"/>
        <rFont val="Arial"/>
        <family val="2"/>
      </rPr>
      <t xml:space="preserve"> </t>
    </r>
    <r>
      <rPr>
        <b/>
        <vertAlign val="subscript"/>
        <sz val="10"/>
        <color theme="1"/>
        <rFont val="Arial"/>
        <family val="2"/>
      </rPr>
      <t>SLEEP</t>
    </r>
  </si>
  <si>
    <t>DEEP SLEEP as-deployed duration</t>
  </si>
  <si>
    <r>
      <t>7 –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</si>
  <si>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7+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</si>
  <si>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10 - T</t>
    </r>
    <r>
      <rPr>
        <b/>
        <vertAlign val="subscript"/>
        <sz val="10"/>
        <color theme="1"/>
        <rFont val="Arial"/>
        <family val="2"/>
      </rPr>
      <t>DEEP SLEEP</t>
    </r>
  </si>
  <si>
    <r>
      <t>7 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</si>
  <si>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TEC</t>
    </r>
    <r>
      <rPr>
        <b/>
        <vertAlign val="subscript"/>
        <sz val="14"/>
        <color theme="1"/>
        <rFont val="Calibri"/>
        <family val="2"/>
        <scheme val="minor"/>
      </rPr>
      <t>MEASURED</t>
    </r>
    <r>
      <rPr>
        <b/>
        <sz val="14"/>
        <color theme="1"/>
        <rFont val="Calibri"/>
        <family val="2"/>
        <scheme val="minor"/>
      </rPr>
      <t xml:space="preserve"> = 0.365 [(T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 xml:space="preserve"> ×P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× P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)  + (T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)]</t>
    </r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</si>
  <si>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</si>
  <si>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</si>
  <si>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</si>
  <si>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t>There are many protected cells that are hidden - if you attempt to select and clear multiple cells that span hidden, locked cells, it will not allow this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</si>
  <si>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</si>
  <si>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Instructions for Completing the VA Reporting Template</t>
  </si>
  <si>
    <t>Complete procurement numbers for the categories identified</t>
  </si>
  <si>
    <r>
      <t>TEC</t>
    </r>
    <r>
      <rPr>
        <vertAlign val="subscript"/>
        <sz val="12"/>
        <color theme="1"/>
        <rFont val="Calibri"/>
        <family val="2"/>
        <scheme val="minor"/>
      </rPr>
      <t>MEASURED</t>
    </r>
    <r>
      <rPr>
        <sz val="12"/>
        <color theme="1"/>
        <rFont val="Calibri"/>
        <family val="2"/>
        <scheme val="minor"/>
      </rPr>
      <t xml:space="preserve"> is the calculated TEC using the reported power measurements and TEC calculation per the relevant test method</t>
    </r>
  </si>
  <si>
    <t>In column AJ, enter the number of transcoders active during test (from 1 to 5)</t>
  </si>
  <si>
    <t>In columns AN and AP, enter the number of spatial streams the WiFi supports at 2.4GHz and 5GHz respectively</t>
  </si>
  <si>
    <t>The STB worksheets are locked for your protection, all the fields that require your input are editable</t>
  </si>
  <si>
    <t>Deep Sleep (hrs)</t>
  </si>
  <si>
    <t xml:space="preserve">        (and you don't want to un-protect the work sheet to allow this because then you will clear out the formula in the hidden cell as well)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</si>
  <si>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</si>
  <si>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(hrs)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</si>
  <si>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</si>
  <si>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t>Voluntary Agreement Tier 2</t>
  </si>
  <si>
    <t>CableCARD (up to 2) or Downloadable CAS</t>
  </si>
  <si>
    <t>Up to and including 8x4 configuration</t>
  </si>
  <si>
    <t>Weighted TEC Average (kWh/yr)</t>
  </si>
  <si>
    <t>The Weighted TEC Average is calculated by multiplying the TEC of each model by the quantity of that model, summing this over all models in a category,</t>
  </si>
  <si>
    <t xml:space="preserve">               then dividing by the total number devices procured in that category. If the entry of this data would reveal confidential product mix, procurement or shipping volumes, </t>
  </si>
  <si>
    <t>High Efficiency Video Processing</t>
  </si>
  <si>
    <t>HEVP</t>
  </si>
  <si>
    <t>Once per device</t>
  </si>
  <si>
    <t>Ultra High Definition - 4K</t>
  </si>
  <si>
    <t>UHD-4</t>
  </si>
  <si>
    <t>Telephony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</si>
  <si>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</si>
  <si>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t>New Feature Allowances</t>
  </si>
  <si>
    <t>If the device has any new features with allowances to claim, enter the sum of the new feature allowances in column BK.  A new TEC max will automatically be calculated.</t>
  </si>
  <si>
    <t xml:space="preserve">Enter STB-specific information on the STB Tier 2 worksheet </t>
  </si>
  <si>
    <t>Rows 4-101 are for entering STB information, do NOT insert rows in this range</t>
  </si>
  <si>
    <t>The Tier 2 Allowances Worksheet is used to create the equations on the STB Tier 2 Worksheet.  You should not need to adjust the Tier 2 Allowance Worksheet.</t>
  </si>
  <si>
    <t>Enter a value between 1 and 4 for the number of hours for the AS INSTALLED setting for APD and Deep Sleep, leave blank if not supported</t>
  </si>
  <si>
    <t>Enter the Power Mode Transition Values: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</si>
  <si>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</si>
  <si>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</si>
  <si>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r>
      <t>T</t>
    </r>
    <r>
      <rPr>
        <b/>
        <vertAlign val="subscript"/>
        <sz val="11"/>
        <rFont val="Calibri (Body)"/>
      </rPr>
      <t>REC_to_SLEEP (minutes)</t>
    </r>
  </si>
  <si>
    <r>
      <t>T</t>
    </r>
    <r>
      <rPr>
        <b/>
        <vertAlign val="subscript"/>
        <sz val="11"/>
        <rFont val="Calibri (Body)"/>
      </rPr>
      <t>SLEEP_to_ON (seconds)</t>
    </r>
  </si>
  <si>
    <r>
      <t xml:space="preserve">     T</t>
    </r>
    <r>
      <rPr>
        <vertAlign val="subscript"/>
        <sz val="11"/>
        <color theme="1"/>
        <rFont val="Calibri (Body)"/>
      </rPr>
      <t>REC_to_SLEEP</t>
    </r>
    <r>
      <rPr>
        <sz val="11"/>
        <color theme="1"/>
        <rFont val="Calibri"/>
        <family val="2"/>
        <scheme val="minor"/>
      </rPr>
      <t>: Enter the approximate time that the device re-entered sleep mode after a recording in minutes (only applicable to DVRs)</t>
    </r>
  </si>
  <si>
    <r>
      <t xml:space="preserve">     T</t>
    </r>
    <r>
      <rPr>
        <vertAlign val="subscript"/>
        <sz val="11"/>
        <color theme="1"/>
        <rFont val="Calibri (Body)"/>
      </rPr>
      <t>SLEEP_to_ON</t>
    </r>
    <r>
      <rPr>
        <sz val="11"/>
        <color theme="1"/>
        <rFont val="Calibri (Body)"/>
      </rPr>
      <t>:</t>
    </r>
    <r>
      <rPr>
        <vertAlign val="subscript"/>
        <sz val="11"/>
        <color theme="1"/>
        <rFont val="Calibri (Body)"/>
      </rPr>
      <t xml:space="preserve"> </t>
    </r>
    <r>
      <rPr>
        <sz val="11"/>
        <color theme="1"/>
        <rFont val="Calibri"/>
        <family val="2"/>
        <scheme val="minor"/>
      </rPr>
      <t>Enter the approximate time that the device transitions from SLEEP mode to ON mode in seconds</t>
    </r>
  </si>
  <si>
    <t>TELE</t>
  </si>
  <si>
    <t>IP</t>
  </si>
  <si>
    <t xml:space="preserve">               it may be omitted and submitted instead to CableLabs or CTA for higher level aggregation.</t>
  </si>
  <si>
    <t>Fill in the STB Models Tier 2 Worksheet</t>
  </si>
  <si>
    <t>Enter NUMBERS ONLY in the cells (valid values are blank, 0, or a whole number, except for the APD and Deep Sleep, which could be a decimal number)</t>
  </si>
  <si>
    <t>If you need to remove a value in a field, either delete or right-click and select "Clear Contents"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</si>
  <si>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a value the Service Provider may use to report a higher TEC value than the calculated result</t>
    </r>
  </si>
  <si>
    <t>In column J, enter a '1' if just one video decoder is active during test, enter '2' if two video decoders are active (e.g. for PIP)</t>
  </si>
  <si>
    <t>In column L, enter a '1' if just one CableCARD is installed, or '2' for two CableCards</t>
  </si>
  <si>
    <t>Enter a '1' in column AR (RTG - Routing) ONLY if the device supports HSD function and IP routing within the home for service other than video</t>
  </si>
  <si>
    <t xml:space="preserve">        If you do enter values for new features, include a description and proposed allowance for each new feature in the notes column.</t>
  </si>
  <si>
    <t>Enter only an '1' in the DOCSIS 2.0 or 3.0 columns, not both</t>
  </si>
  <si>
    <t>Questions about the Allowances?  Details about the Tier 2 Allowances are documented in the Tier 2 Allowances page.  Reference that page for more details about how to use them.</t>
  </si>
  <si>
    <t>App Reporting Table</t>
  </si>
  <si>
    <t xml:space="preserve">Number of unique customer owned and managed devices that have accessed video services via apps during Reporting Period: </t>
  </si>
  <si>
    <t>Platform</t>
  </si>
  <si>
    <t>App Name</t>
  </si>
  <si>
    <t>Linear (Y/N)</t>
  </si>
  <si>
    <t>On-Demand (Y/N)</t>
  </si>
  <si>
    <t>DVR (Y/N)</t>
  </si>
  <si>
    <t>List of Platforms and Operating Systems for Service Provider Apps</t>
  </si>
  <si>
    <t>Android</t>
  </si>
  <si>
    <t>Amazon Fire TV</t>
  </si>
  <si>
    <t>Roku</t>
  </si>
  <si>
    <t>Xbox One</t>
  </si>
  <si>
    <t>Apple TV</t>
  </si>
  <si>
    <t>Google Chromecast</t>
  </si>
  <si>
    <t>Samsung TV</t>
  </si>
  <si>
    <t>LG TV</t>
  </si>
  <si>
    <t>Sony TV</t>
  </si>
  <si>
    <t>Amazon Kindle Fire HD</t>
  </si>
  <si>
    <t>Fill in the Apps Worksheet</t>
  </si>
  <si>
    <t>Enter a line for each platform supported.  The platform column is a drop down using the list from the Platform List Worksheet.  If your platform/OS is not listed, you can:</t>
  </si>
  <si>
    <t xml:space="preserve">     Type the platform/OS name in the cell (free text is also allowed in the Platform column)</t>
  </si>
  <si>
    <t xml:space="preserve">     Add it to the list of Platforms on the Platform List worksheet so it will show up in the dropdown list, or</t>
  </si>
  <si>
    <t xml:space="preserve">Apple iOS </t>
  </si>
  <si>
    <t>MAC</t>
  </si>
  <si>
    <t>PC</t>
  </si>
  <si>
    <t>Android TV</t>
  </si>
  <si>
    <t>Roku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</si>
</sst>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bscript"/>
      <sz val="11"/>
      <name val="Calibri (Body)"/>
    </font>
    <font>
      <vertAlign val="subscript"/>
      <sz val="11"/>
      <color theme="1"/>
      <name val="Calibri (Body)"/>
    </font>
    <font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10" fontId="0" fillId="0" borderId="1" xfId="5" applyNumberFormat="1" applyFont="1" applyBorder="1" applyProtection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/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0" fontId="12" fillId="0" borderId="1" xfId="34" applyBorder="1" applyAlignment="1">
      <alignment wrapText="1"/>
    </xf>
    <xf numFmtId="0" fontId="12" fillId="0" borderId="0" xfId="34" applyBorder="1" applyAlignment="1">
      <alignment wrapText="1"/>
    </xf>
    <xf numFmtId="0" fontId="14" fillId="0" borderId="0" xfId="34" applyFont="1"/>
    <xf numFmtId="0" fontId="15" fillId="2" borderId="10" xfId="34" applyFont="1" applyFill="1" applyBorder="1" applyAlignment="1">
      <alignment horizontal="center" vertical="center" wrapText="1"/>
    </xf>
    <xf numFmtId="0" fontId="15" fillId="2" borderId="12" xfId="34" applyFont="1" applyFill="1" applyBorder="1" applyAlignment="1">
      <alignment horizontal="center" vertical="center" wrapText="1"/>
    </xf>
    <xf numFmtId="0" fontId="15" fillId="2" borderId="14" xfId="34" applyFont="1" applyFill="1" applyBorder="1" applyAlignment="1">
      <alignment horizontal="center" vertical="center" wrapText="1"/>
    </xf>
    <xf numFmtId="0" fontId="15" fillId="0" borderId="13" xfId="34" applyFont="1" applyBorder="1" applyAlignment="1">
      <alignment horizontal="center" vertical="center" wrapText="1"/>
    </xf>
    <xf numFmtId="0" fontId="15" fillId="0" borderId="14" xfId="34" applyFont="1" applyBorder="1" applyAlignment="1">
      <alignment horizontal="center" vertical="center" wrapText="1"/>
    </xf>
    <xf numFmtId="0" fontId="21" fillId="3" borderId="0" xfId="34" applyFont="1" applyFill="1" applyAlignment="1" applyProtection="1">
      <alignment horizontal="left"/>
      <protection locked="0"/>
    </xf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Protection="1"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1" fillId="0" borderId="1" xfId="34" applyFont="1" applyBorder="1" applyAlignment="1">
      <alignment horizontal="center" vertical="center"/>
    </xf>
    <xf numFmtId="0" fontId="12" fillId="0" borderId="1" xfId="34" applyBorder="1" applyAlignment="1">
      <alignment wrapText="1"/>
    </xf>
    <xf numFmtId="0" fontId="4" fillId="0" borderId="0" xfId="34" applyFont="1" applyAlignment="1"/>
    <xf numFmtId="0" fontId="4" fillId="0" borderId="0" xfId="34" applyFont="1" applyBorder="1" applyAlignment="1">
      <alignment horizontal="center" wrapText="1"/>
    </xf>
    <xf numFmtId="0" fontId="12" fillId="0" borderId="0" xfId="34" applyBorder="1" applyAlignment="1">
      <alignment horizontal="center" vertical="center"/>
    </xf>
    <xf numFmtId="0" fontId="12" fillId="0" borderId="0" xfId="34" applyBorder="1" applyAlignment="1">
      <alignment vertical="center"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1" fontId="3" fillId="0" borderId="0" xfId="34" applyNumberFormat="1" applyFont="1" applyAlignment="1" applyProtection="1">
      <alignment horizontal="center"/>
    </xf>
    <xf numFmtId="0" fontId="1" fillId="0" borderId="0" xfId="34" applyFont="1"/>
    <xf numFmtId="0" fontId="5" fillId="0" borderId="5" xfId="34" applyNumberFormat="1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  <protection locked="0"/>
    </xf>
    <xf numFmtId="0" fontId="5" fillId="0" borderId="5" xfId="34" applyFont="1" applyBorder="1" applyAlignment="1" applyProtection="1">
      <alignment horizontal="center" vertical="center" textRotation="90" wrapText="1"/>
    </xf>
    <xf numFmtId="0" fontId="1" fillId="0" borderId="1" xfId="34" applyFont="1" applyBorder="1" applyAlignment="1">
      <alignment vertical="center"/>
    </xf>
    <xf numFmtId="165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1" xfId="0" applyFont="1" applyBorder="1" applyProtection="1"/>
    <xf numFmtId="0" fontId="1" fillId="0" borderId="0" xfId="34" applyFont="1" applyFill="1"/>
    <xf numFmtId="0" fontId="11" fillId="0" borderId="0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3" fillId="0" borderId="3" xfId="34" applyFont="1" applyBorder="1" applyAlignment="1" applyProtection="1">
      <alignment horizontal="left"/>
      <protection locked="0"/>
    </xf>
    <xf numFmtId="0" fontId="12" fillId="0" borderId="3" xfId="34" applyBorder="1" applyAlignment="1">
      <alignment horizontal="left"/>
    </xf>
    <xf numFmtId="0" fontId="12" fillId="0" borderId="1" xfId="34" applyBorder="1" applyAlignment="1">
      <alignment wrapText="1"/>
    </xf>
    <xf numFmtId="0" fontId="1" fillId="0" borderId="7" xfId="34" applyFont="1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12" fillId="0" borderId="6" xfId="34" applyBorder="1" applyAlignment="1">
      <alignment wrapText="1"/>
    </xf>
    <xf numFmtId="0" fontId="15" fillId="2" borderId="9" xfId="34" applyFont="1" applyFill="1" applyBorder="1" applyAlignment="1">
      <alignment horizontal="center" vertical="center" wrapText="1"/>
    </xf>
    <xf numFmtId="0" fontId="15" fillId="2" borderId="11" xfId="34" applyFont="1" applyFill="1" applyBorder="1" applyAlignment="1">
      <alignment horizontal="center" vertical="center" wrapText="1"/>
    </xf>
    <xf numFmtId="0" fontId="15" fillId="2" borderId="13" xfId="34" applyFont="1" applyFill="1" applyBorder="1" applyAlignment="1">
      <alignment horizontal="center" vertical="center" wrapText="1"/>
    </xf>
    <xf numFmtId="0" fontId="17" fillId="0" borderId="0" xfId="34" applyFont="1" applyAlignment="1">
      <alignment vertical="center"/>
    </xf>
    <xf numFmtId="0" fontId="1" fillId="0" borderId="4" xfId="34" applyFont="1" applyBorder="1" applyAlignment="1">
      <alignment wrapText="1"/>
    </xf>
    <xf numFmtId="0" fontId="21" fillId="3" borderId="0" xfId="34" applyFont="1" applyFill="1" applyAlignment="1" applyProtection="1">
      <alignment horizontal="left"/>
      <protection locked="0"/>
    </xf>
    <xf numFmtId="0" fontId="0" fillId="0" borderId="0" xfId="0" applyAlignment="1"/>
    <xf numFmtId="0" fontId="1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6" xfId="0" applyBorder="1" applyAlignment="1"/>
    <xf numFmtId="0" fontId="4" fillId="0" borderId="0" xfId="34" applyFont="1" applyAlignment="1"/>
  </cellXfs>
  <cellStyles count="39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Normal" xfId="0" builtinId="0"/>
    <cellStyle name="Normal 2" xfId="34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B9F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7"/>
  <sheetViews>
    <sheetView tabSelected="1" workbookViewId="0">
      <selection activeCell="E4" sqref="E4"/>
    </sheetView>
  </sheetViews>
  <sheetFormatPr baseColWidth="10" defaultColWidth="11" defaultRowHeight="16"/>
  <cols>
    <col min="1" max="1" width="19.5" customWidth="1"/>
    <col min="2" max="2" width="13" customWidth="1"/>
    <col min="3" max="3" width="13.1640625" customWidth="1"/>
  </cols>
  <sheetData>
    <row r="1" spans="1:9">
      <c r="A1" s="9" t="s">
        <v>10</v>
      </c>
      <c r="B1" s="10"/>
      <c r="C1" s="10"/>
      <c r="D1" s="10"/>
      <c r="E1" s="10"/>
      <c r="F1" s="11"/>
      <c r="G1" s="11"/>
      <c r="H1" s="11"/>
      <c r="I1" s="11"/>
    </row>
    <row r="2" spans="1:9">
      <c r="A2" s="9" t="s">
        <v>11</v>
      </c>
      <c r="B2" s="10"/>
      <c r="C2" s="10"/>
      <c r="D2" s="10"/>
      <c r="E2" s="10"/>
      <c r="F2" s="11"/>
      <c r="G2" s="11"/>
      <c r="H2" s="11"/>
      <c r="I2" s="11"/>
    </row>
    <row r="3" spans="1:9">
      <c r="A3" s="10"/>
      <c r="B3" s="10"/>
      <c r="C3" s="10"/>
      <c r="D3" s="10"/>
      <c r="E3" s="10"/>
      <c r="F3" s="11"/>
      <c r="G3" s="11"/>
      <c r="H3" s="11"/>
      <c r="I3" s="11"/>
    </row>
    <row r="4" spans="1:9">
      <c r="A4" s="96" t="s">
        <v>12</v>
      </c>
      <c r="B4" s="97"/>
      <c r="C4" s="97"/>
      <c r="D4" s="97"/>
      <c r="E4" s="10"/>
      <c r="F4" s="11"/>
      <c r="G4" s="11"/>
      <c r="H4" s="11"/>
      <c r="I4" s="11"/>
    </row>
    <row r="5" spans="1:9">
      <c r="A5" s="96" t="s">
        <v>24</v>
      </c>
      <c r="B5" s="97"/>
      <c r="C5" s="97"/>
      <c r="D5" s="97"/>
      <c r="E5" s="10"/>
      <c r="F5" s="11"/>
      <c r="G5" s="11"/>
      <c r="H5" s="11"/>
      <c r="I5" s="11"/>
    </row>
    <row r="6" spans="1:9">
      <c r="A6" s="10"/>
      <c r="B6" s="10"/>
      <c r="C6" s="10"/>
      <c r="D6" s="10"/>
      <c r="E6" s="10"/>
      <c r="F6" s="11"/>
      <c r="G6" s="11"/>
      <c r="H6" s="11"/>
      <c r="I6" s="11"/>
    </row>
    <row r="7" spans="1:9">
      <c r="A7" s="96" t="s">
        <v>13</v>
      </c>
      <c r="B7" s="97"/>
      <c r="C7" s="97"/>
      <c r="D7" s="97"/>
      <c r="E7" s="10">
        <v>2017</v>
      </c>
      <c r="F7" s="11"/>
      <c r="G7" s="11"/>
      <c r="H7" s="11"/>
      <c r="I7" s="11"/>
    </row>
    <row r="8" spans="1:9">
      <c r="A8" s="9"/>
      <c r="B8" s="10"/>
      <c r="C8" s="10"/>
      <c r="D8" s="10"/>
      <c r="E8" s="10"/>
      <c r="F8" s="11"/>
      <c r="G8" s="11"/>
      <c r="H8" s="11"/>
      <c r="I8" s="11"/>
    </row>
    <row r="9" spans="1:9">
      <c r="A9" s="96" t="s">
        <v>25</v>
      </c>
      <c r="B9" s="97"/>
      <c r="C9" s="97"/>
      <c r="D9" s="97"/>
      <c r="E9" s="12"/>
      <c r="F9" s="5"/>
      <c r="G9" s="11"/>
      <c r="H9" s="11"/>
      <c r="I9" s="11"/>
    </row>
    <row r="10" spans="1:9">
      <c r="A10" s="98" t="s">
        <v>30</v>
      </c>
      <c r="B10" s="99"/>
      <c r="C10" s="99"/>
      <c r="D10" s="97"/>
      <c r="E10" s="13"/>
      <c r="F10" s="11"/>
      <c r="G10" s="11"/>
      <c r="H10" s="11"/>
      <c r="I10" s="11"/>
    </row>
    <row r="11" spans="1:9">
      <c r="A11" s="15"/>
      <c r="B11" s="89"/>
      <c r="C11" s="89"/>
      <c r="D11" s="10"/>
      <c r="E11" s="10"/>
      <c r="F11" s="11"/>
      <c r="G11" s="11"/>
      <c r="H11" s="11"/>
      <c r="I11" s="11"/>
    </row>
    <row r="12" spans="1:9">
      <c r="A12" s="6"/>
      <c r="B12" s="7"/>
      <c r="C12" s="7"/>
      <c r="D12" s="10"/>
      <c r="E12" s="10"/>
      <c r="F12" s="11"/>
      <c r="G12" s="11"/>
      <c r="H12" s="11"/>
      <c r="I12" s="11"/>
    </row>
    <row r="13" spans="1:9" ht="64">
      <c r="A13" s="2" t="s">
        <v>32</v>
      </c>
      <c r="B13" s="69" t="s">
        <v>14</v>
      </c>
      <c r="C13" s="68" t="s">
        <v>18</v>
      </c>
      <c r="D13" s="68" t="s">
        <v>19</v>
      </c>
      <c r="E13" s="68" t="s">
        <v>132</v>
      </c>
      <c r="F13" s="11"/>
      <c r="G13" s="11"/>
      <c r="H13" s="11"/>
      <c r="I13" s="11"/>
    </row>
    <row r="14" spans="1:9">
      <c r="A14" s="14" t="s">
        <v>20</v>
      </c>
      <c r="B14" s="67"/>
      <c r="C14" s="67"/>
      <c r="D14" s="1" t="str">
        <f>IF(B14=0,"",C14/B14)</f>
        <v/>
      </c>
      <c r="E14" s="67"/>
      <c r="F14" s="11"/>
      <c r="G14" s="11"/>
      <c r="H14" s="11"/>
      <c r="I14" s="11"/>
    </row>
    <row r="15" spans="1:9">
      <c r="A15" s="14" t="s">
        <v>21</v>
      </c>
      <c r="B15" s="67"/>
      <c r="C15" s="67"/>
      <c r="D15" s="1" t="str">
        <f t="shared" ref="D15:D19" si="0">IF(B15=0,"",C15/B15)</f>
        <v/>
      </c>
      <c r="E15" s="67"/>
      <c r="F15" s="11"/>
      <c r="G15" s="11"/>
      <c r="H15" s="11"/>
      <c r="I15" s="11"/>
    </row>
    <row r="16" spans="1:9">
      <c r="A16" s="14" t="s">
        <v>15</v>
      </c>
      <c r="B16" s="67"/>
      <c r="C16" s="67"/>
      <c r="D16" s="1" t="str">
        <f t="shared" si="0"/>
        <v/>
      </c>
      <c r="E16" s="67"/>
      <c r="F16" s="11"/>
      <c r="G16" s="11"/>
      <c r="H16" s="11"/>
      <c r="I16" s="11"/>
    </row>
    <row r="17" spans="1:18">
      <c r="A17" s="14" t="s">
        <v>22</v>
      </c>
      <c r="B17" s="67"/>
      <c r="C17" s="67"/>
      <c r="D17" s="1" t="str">
        <f t="shared" si="0"/>
        <v/>
      </c>
      <c r="E17" s="67"/>
      <c r="F17" s="11"/>
      <c r="G17" s="11"/>
      <c r="H17" s="11"/>
      <c r="I17" s="11"/>
    </row>
    <row r="18" spans="1:18">
      <c r="A18" s="14" t="s">
        <v>16</v>
      </c>
      <c r="B18" s="67"/>
      <c r="C18" s="67"/>
      <c r="D18" s="1" t="str">
        <f t="shared" si="0"/>
        <v/>
      </c>
      <c r="E18" s="67"/>
      <c r="F18" s="11"/>
      <c r="G18" s="11"/>
      <c r="H18" s="11"/>
      <c r="I18" s="11"/>
    </row>
    <row r="19" spans="1:18">
      <c r="A19" s="2" t="s">
        <v>17</v>
      </c>
      <c r="B19" s="87">
        <f>SUM(B14:B18)</f>
        <v>0</v>
      </c>
      <c r="C19" s="87">
        <f>SUM(C14:C18)</f>
        <v>0</v>
      </c>
      <c r="D19" s="1" t="str">
        <f t="shared" si="0"/>
        <v/>
      </c>
      <c r="E19" s="67"/>
      <c r="F19" s="11"/>
      <c r="G19" s="11"/>
      <c r="H19" s="11"/>
      <c r="I19" s="11"/>
    </row>
    <row r="20" spans="1:18">
      <c r="A20" s="3"/>
      <c r="B20" s="4"/>
      <c r="C20" s="4"/>
      <c r="D20" s="4"/>
      <c r="E20" s="10"/>
      <c r="F20" s="11"/>
      <c r="G20" s="11"/>
      <c r="H20" s="11"/>
      <c r="I20" s="11"/>
    </row>
    <row r="21" spans="1:18">
      <c r="A21" s="8" t="s">
        <v>31</v>
      </c>
      <c r="B21" s="11"/>
      <c r="C21" s="11"/>
      <c r="D21" s="11"/>
      <c r="E21" s="11"/>
      <c r="F21" s="11"/>
      <c r="G21" s="11"/>
      <c r="H21" s="11"/>
      <c r="I21" s="11"/>
    </row>
    <row r="22" spans="1:18">
      <c r="A22" s="10" t="s">
        <v>23</v>
      </c>
      <c r="B22" s="11"/>
      <c r="C22" s="11"/>
      <c r="D22" s="11"/>
      <c r="E22" s="11"/>
      <c r="F22" s="11"/>
      <c r="G22" s="11"/>
      <c r="H22" s="11"/>
      <c r="I22" s="11"/>
    </row>
    <row r="23" spans="1:18" s="86" customFormat="1"/>
    <row r="24" spans="1:18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</sheetData>
  <sheetProtection sheet="1" objects="1" scenarios="1"/>
  <mergeCells count="5">
    <mergeCell ref="A9:D9"/>
    <mergeCell ref="A10:D10"/>
    <mergeCell ref="A4:D4"/>
    <mergeCell ref="A5:D5"/>
    <mergeCell ref="A7:D7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Right="0"/>
  </sheetPr>
  <dimension ref="A1:BQ102"/>
  <sheetViews>
    <sheetView workbookViewId="0">
      <pane ySplit="3" topLeftCell="A4" activePane="bottomLeft" state="frozen"/>
      <selection pane="bottomLeft" activeCell="A4" sqref="A4"/>
    </sheetView>
  </sheetViews>
  <sheetFormatPr baseColWidth="10" defaultColWidth="8.1640625" defaultRowHeight="15" outlineLevelCol="1"/>
  <cols>
    <col min="1" max="1" width="23.33203125" style="18" customWidth="1"/>
    <col min="2" max="2" width="9.1640625" style="18" customWidth="1"/>
    <col min="3" max="3" width="8.6640625" style="18" customWidth="1"/>
    <col min="4" max="4" width="10" style="18" bestFit="1" customWidth="1"/>
    <col min="5" max="5" width="8.5" style="16" bestFit="1" customWidth="1"/>
    <col min="6" max="6" width="8.83203125" style="17" bestFit="1" customWidth="1" collapsed="1"/>
    <col min="7" max="7" width="3" style="18" hidden="1" customWidth="1" outlineLevel="1"/>
    <col min="8" max="8" width="3.5" style="18" bestFit="1" customWidth="1"/>
    <col min="9" max="9" width="6" style="18" bestFit="1" customWidth="1"/>
    <col min="10" max="10" width="3.5" style="18" bestFit="1" customWidth="1" collapsed="1"/>
    <col min="11" max="11" width="3.5" style="18" hidden="1" customWidth="1" outlineLevel="1"/>
    <col min="12" max="12" width="3.5" style="18" bestFit="1" customWidth="1" collapsed="1"/>
    <col min="13" max="13" width="3.5" style="18" hidden="1" customWidth="1" outlineLevel="1"/>
    <col min="14" max="14" width="3.5" style="18" bestFit="1" customWidth="1" collapsed="1"/>
    <col min="15" max="15" width="3.5" style="18" hidden="1" customWidth="1" outlineLevel="1"/>
    <col min="16" max="16" width="3.5" style="18" bestFit="1" customWidth="1" collapsed="1"/>
    <col min="17" max="17" width="3.5" style="18" hidden="1" customWidth="1" outlineLevel="1"/>
    <col min="18" max="18" width="3.5" style="18" bestFit="1" customWidth="1" collapsed="1"/>
    <col min="19" max="19" width="3.5" style="18" hidden="1" customWidth="1" outlineLevel="1"/>
    <col min="20" max="20" width="3.5" style="18" bestFit="1" customWidth="1" collapsed="1"/>
    <col min="21" max="21" width="3.5" style="18" hidden="1" customWidth="1" outlineLevel="1"/>
    <col min="22" max="22" width="3.5" style="18" bestFit="1" customWidth="1" collapsed="1"/>
    <col min="23" max="23" width="3.5" style="18" hidden="1" customWidth="1" outlineLevel="1"/>
    <col min="24" max="24" width="3.5" style="18" bestFit="1" customWidth="1" collapsed="1"/>
    <col min="25" max="25" width="3.5" style="18" hidden="1" customWidth="1" outlineLevel="1"/>
    <col min="26" max="26" width="3.5" style="18" bestFit="1" customWidth="1" collapsed="1"/>
    <col min="27" max="27" width="3.5" style="18" hidden="1" customWidth="1" outlineLevel="1"/>
    <col min="28" max="28" width="3.5" style="18" bestFit="1" customWidth="1" collapsed="1"/>
    <col min="29" max="29" width="3.5" style="18" hidden="1" customWidth="1" outlineLevel="1"/>
    <col min="30" max="30" width="3.5" style="18" bestFit="1" customWidth="1" collapsed="1"/>
    <col min="31" max="31" width="3.5" style="18" hidden="1" customWidth="1" outlineLevel="1"/>
    <col min="32" max="32" width="3.5" style="18" bestFit="1" customWidth="1" collapsed="1"/>
    <col min="33" max="33" width="3.5" style="18" hidden="1" customWidth="1" outlineLevel="1"/>
    <col min="34" max="34" width="3.5" style="18" bestFit="1" customWidth="1" collapsed="1"/>
    <col min="35" max="35" width="3.5" style="18" hidden="1" customWidth="1" outlineLevel="1"/>
    <col min="36" max="36" width="3.5" style="18" bestFit="1" customWidth="1" collapsed="1"/>
    <col min="37" max="37" width="3.5" style="18" hidden="1" customWidth="1" outlineLevel="1"/>
    <col min="38" max="38" width="3.5" style="18" bestFit="1" customWidth="1" collapsed="1"/>
    <col min="39" max="39" width="3.5" style="18" hidden="1" customWidth="1" outlineLevel="1"/>
    <col min="40" max="40" width="3.5" style="18" bestFit="1" customWidth="1" collapsed="1"/>
    <col min="41" max="41" width="3.5" style="18" hidden="1" customWidth="1" outlineLevel="1"/>
    <col min="42" max="42" width="3.5" style="18" bestFit="1" customWidth="1" collapsed="1"/>
    <col min="43" max="43" width="3.5" style="18" hidden="1" customWidth="1" outlineLevel="1"/>
    <col min="44" max="44" width="3.5" style="18" bestFit="1" customWidth="1" collapsed="1"/>
    <col min="45" max="45" width="3.5" style="18" hidden="1" customWidth="1" outlineLevel="1"/>
    <col min="46" max="46" width="3.5" style="18" bestFit="1" customWidth="1" collapsed="1"/>
    <col min="47" max="47" width="3.5" style="18" hidden="1" customWidth="1" outlineLevel="1"/>
    <col min="48" max="48" width="3.5" style="18" bestFit="1" customWidth="1" collapsed="1"/>
    <col min="49" max="49" width="3.5" style="18" hidden="1" customWidth="1" outlineLevel="1"/>
    <col min="50" max="50" width="3.5" style="18" bestFit="1" customWidth="1" collapsed="1"/>
    <col min="51" max="51" width="3.5" style="18" hidden="1" customWidth="1" outlineLevel="1"/>
    <col min="52" max="52" width="8.83203125" style="19" customWidth="1" collapsed="1"/>
    <col min="53" max="53" width="5.33203125" style="18" hidden="1" customWidth="1" outlineLevel="1"/>
    <col min="54" max="54" width="6" style="19" customWidth="1" collapsed="1"/>
    <col min="55" max="55" width="5.33203125" style="18" hidden="1" customWidth="1" outlineLevel="1"/>
    <col min="56" max="56" width="8" style="19" customWidth="1" collapsed="1"/>
    <col min="57" max="57" width="4.33203125" style="18" hidden="1" customWidth="1" outlineLevel="1"/>
    <col min="58" max="58" width="11.1640625" style="19" customWidth="1" collapsed="1"/>
    <col min="59" max="59" width="3.5" style="18" hidden="1" customWidth="1" outlineLevel="1"/>
    <col min="60" max="60" width="7.33203125" style="20" customWidth="1"/>
    <col min="61" max="61" width="9.6640625" style="21" customWidth="1"/>
    <col min="62" max="62" width="11.5" style="21" customWidth="1"/>
    <col min="63" max="63" width="10.1640625" style="21" customWidth="1"/>
    <col min="64" max="64" width="6.6640625" style="21" bestFit="1" customWidth="1"/>
    <col min="65" max="66" width="9.1640625" style="21" customWidth="1"/>
    <col min="67" max="67" width="27.1640625" style="22" customWidth="1"/>
    <col min="68" max="68" width="43.5" style="23" bestFit="1" customWidth="1"/>
    <col min="69" max="69" width="40.5" style="23" customWidth="1"/>
    <col min="70" max="16384" width="8.1640625" style="24"/>
  </cols>
  <sheetData>
    <row r="1" spans="1:69" ht="19">
      <c r="A1" s="61" t="s">
        <v>129</v>
      </c>
      <c r="B1" s="62"/>
      <c r="C1" s="62"/>
      <c r="D1" s="62"/>
      <c r="E1" s="63"/>
      <c r="F1" s="64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5"/>
      <c r="BA1" s="62"/>
      <c r="BB1" s="65"/>
      <c r="BC1" s="62"/>
      <c r="BD1" s="65"/>
      <c r="BE1" s="62"/>
      <c r="BF1" s="65"/>
      <c r="BG1" s="62"/>
      <c r="BH1" s="62"/>
      <c r="BI1" s="65"/>
      <c r="BJ1" s="65"/>
      <c r="BK1" s="65"/>
      <c r="BL1" s="65"/>
      <c r="BM1" s="65"/>
      <c r="BN1" s="65"/>
      <c r="BO1" s="66"/>
    </row>
    <row r="2" spans="1:69" ht="22" customHeight="1">
      <c r="A2" s="100" t="s">
        <v>33</v>
      </c>
      <c r="B2" s="101"/>
      <c r="C2" s="101"/>
      <c r="D2" s="101"/>
    </row>
    <row r="3" spans="1:69" s="32" customFormat="1" ht="67" customHeight="1">
      <c r="A3" s="25" t="s">
        <v>0</v>
      </c>
      <c r="B3" s="26" t="s">
        <v>1</v>
      </c>
      <c r="C3" s="26" t="s">
        <v>2</v>
      </c>
      <c r="D3" s="26" t="s">
        <v>34</v>
      </c>
      <c r="E3" s="26" t="s">
        <v>3</v>
      </c>
      <c r="F3" s="26" t="s">
        <v>4</v>
      </c>
      <c r="G3" s="26" t="s">
        <v>57</v>
      </c>
      <c r="H3" s="81" t="s">
        <v>127</v>
      </c>
      <c r="I3" s="82" t="s">
        <v>124</v>
      </c>
      <c r="J3" s="83" t="str">
        <f>'Tier 2 Allowances'!B14</f>
        <v>Adv Video</v>
      </c>
      <c r="K3" s="26" t="s">
        <v>57</v>
      </c>
      <c r="L3" s="83" t="str">
        <f>'Tier 2 Allowances'!B15</f>
        <v>Cable CARD</v>
      </c>
      <c r="M3" s="26" t="s">
        <v>57</v>
      </c>
      <c r="N3" s="83" t="str">
        <f>'Tier 2 Allowances'!B16</f>
        <v>DVR</v>
      </c>
      <c r="O3" s="26" t="s">
        <v>57</v>
      </c>
      <c r="P3" s="83" t="str">
        <f>'Tier 2 Allowances'!B17</f>
        <v>D2</v>
      </c>
      <c r="Q3" s="26" t="s">
        <v>57</v>
      </c>
      <c r="R3" s="83" t="str">
        <f>'Tier 2 Allowances'!B18</f>
        <v>D3</v>
      </c>
      <c r="S3" s="26" t="s">
        <v>57</v>
      </c>
      <c r="T3" s="83" t="str">
        <f>'Tier 2 Allowances'!B19</f>
        <v>HD</v>
      </c>
      <c r="U3" s="26" t="s">
        <v>57</v>
      </c>
      <c r="V3" s="83" t="str">
        <f>'Tier 2 Allowances'!B20</f>
        <v>HNI</v>
      </c>
      <c r="W3" s="26" t="s">
        <v>57</v>
      </c>
      <c r="X3" s="83" t="str">
        <f>'Tier 2 Allowances'!B21</f>
        <v>M-HNI</v>
      </c>
      <c r="Y3" s="26" t="s">
        <v>57</v>
      </c>
      <c r="Z3" s="83" t="str">
        <f>'Tier 2 Allowances'!B22</f>
        <v>S-DVR</v>
      </c>
      <c r="AA3" s="26" t="s">
        <v>57</v>
      </c>
      <c r="AB3" s="83" t="str">
        <f>'Tier 2 Allowances'!B23</f>
        <v>Multi-room</v>
      </c>
      <c r="AC3" s="26" t="s">
        <v>57</v>
      </c>
      <c r="AD3" s="83" t="str">
        <f>'Tier 2 Allowances'!B24</f>
        <v>MS</v>
      </c>
      <c r="AE3" s="26" t="s">
        <v>57</v>
      </c>
      <c r="AF3" s="83" t="str">
        <f>'Tier 2 Allowances'!B25</f>
        <v>MS-A</v>
      </c>
      <c r="AG3" s="26" t="s">
        <v>57</v>
      </c>
      <c r="AH3" s="83" t="str">
        <f>'Tier 2 Allowances'!B26</f>
        <v>XCD</v>
      </c>
      <c r="AI3" s="26" t="s">
        <v>57</v>
      </c>
      <c r="AJ3" s="83" t="str">
        <f>'Tier 2 Allowances'!B27</f>
        <v>XCD-A</v>
      </c>
      <c r="AK3" s="26" t="s">
        <v>57</v>
      </c>
      <c r="AL3" s="83" t="str">
        <f>'Tier 2 Allowances'!B28</f>
        <v>W-HNI</v>
      </c>
      <c r="AM3" s="26" t="s">
        <v>57</v>
      </c>
      <c r="AN3" s="83" t="str">
        <f>'Tier 2 Allowances'!B29</f>
        <v>MIMO-2.4</v>
      </c>
      <c r="AO3" s="26" t="s">
        <v>57</v>
      </c>
      <c r="AP3" s="83" t="str">
        <f>'Tier 2 Allowances'!B30</f>
        <v>MIMO-5</v>
      </c>
      <c r="AQ3" s="26" t="s">
        <v>57</v>
      </c>
      <c r="AR3" s="83" t="str">
        <f>'Tier 2 Allowances'!B31</f>
        <v>RTG</v>
      </c>
      <c r="AS3" s="26" t="s">
        <v>57</v>
      </c>
      <c r="AT3" s="83" t="str">
        <f>'Tier 2 Allowances'!B32</f>
        <v>HEVP</v>
      </c>
      <c r="AU3" s="26" t="s">
        <v>57</v>
      </c>
      <c r="AV3" s="83" t="str">
        <f>'Tier 2 Allowances'!B33</f>
        <v>UHD-4</v>
      </c>
      <c r="AW3" s="26" t="s">
        <v>57</v>
      </c>
      <c r="AX3" s="83" t="str">
        <f>'Tier 2 Allowances'!B34</f>
        <v>TELE</v>
      </c>
      <c r="AY3" s="26" t="s">
        <v>57</v>
      </c>
      <c r="AZ3" s="28" t="s">
        <v>58</v>
      </c>
      <c r="BA3" s="29" t="s">
        <v>59</v>
      </c>
      <c r="BB3" s="28" t="s">
        <v>5</v>
      </c>
      <c r="BC3" s="29" t="s">
        <v>35</v>
      </c>
      <c r="BD3" s="28" t="s">
        <v>6</v>
      </c>
      <c r="BE3" s="29" t="s">
        <v>36</v>
      </c>
      <c r="BF3" s="28" t="s">
        <v>7</v>
      </c>
      <c r="BG3" s="29" t="s">
        <v>37</v>
      </c>
      <c r="BH3" s="27" t="s">
        <v>117</v>
      </c>
      <c r="BI3" s="30" t="s">
        <v>56</v>
      </c>
      <c r="BJ3" s="30" t="s">
        <v>126</v>
      </c>
      <c r="BK3" s="30" t="s">
        <v>142</v>
      </c>
      <c r="BL3" s="30" t="s">
        <v>141</v>
      </c>
      <c r="BM3" s="30" t="s">
        <v>151</v>
      </c>
      <c r="BN3" s="30" t="s">
        <v>152</v>
      </c>
      <c r="BO3" s="31" t="s">
        <v>9</v>
      </c>
      <c r="BQ3" s="33"/>
    </row>
    <row r="4" spans="1:69">
      <c r="C4" s="17"/>
      <c r="D4" s="17"/>
      <c r="E4" s="17"/>
      <c r="G4" s="20">
        <f>IF(ISBLANK(F4),0,VLOOKUP($F4,'Tier 2 Allowances'!$A$2:$B$6,2,FALSE))</f>
        <v>0</v>
      </c>
      <c r="H4" s="85"/>
      <c r="I4" s="85"/>
      <c r="K4" s="20">
        <f>IF(AND(NOT(ISBLANK(J4)),NOT(ISBLANK(VLOOKUP($F4,'Tier 2 Allowances'!$A$2:$W$6,3,FALSE))),J4&lt;3), J4*VLOOKUP(J$3,'Tier 2 Allowances'!$B$14:$C$34,2,FALSE),0)</f>
        <v>0</v>
      </c>
      <c r="M4" s="20">
        <f>IF(AND(NOT(ISBLANK(L4)),NOT(ISBLANK(VLOOKUP($F4,'Tier 2 Allowances'!$A$2:$W$6,4,FALSE))),L4&lt;3),L4* VLOOKUP(L$3,'Tier 2 Allowances'!$B$14:$C$34,2,FALSE),0)</f>
        <v>0</v>
      </c>
      <c r="O4" s="20">
        <f>IF(AND(NOT(ISBLANK(N4)),NOT(ISBLANK(VLOOKUP($F4,'Tier 2 Allowances'!$A$2:$W$6,5,FALSE))),N4&lt;2),N4*VLOOKUP(N$3,'Tier 2 Allowances'!$B$14:$C$34,2,FALSE),0)</f>
        <v>0</v>
      </c>
      <c r="Q4" s="20">
        <f>IF(AND(NOT(ISBLANK(P4)),ISBLANK(R4),NOT(ISBLANK(VLOOKUP($F4,'Tier 2 Allowances'!$A$2:$W$6,6,FALSE))),P4&lt;2),P4*VLOOKUP(P$3,'Tier 2 Allowances'!$B$14:$C$34,2,FALSE),0)</f>
        <v>0</v>
      </c>
      <c r="S4" s="20">
        <f>IF(AND(NOT(ISBLANK(R4)),NOT(ISBLANK(VLOOKUP($F4,'Tier 2 Allowances'!$A$2:$W$6,7,FALSE))),R4&lt;2),R4*VLOOKUP(R$3,'Tier 2 Allowances'!$B$14:$C$34,2,FALSE),0)</f>
        <v>0</v>
      </c>
      <c r="U4" s="20">
        <f>IF(AND(NOT(ISBLANK(T4)),NOT(ISBLANK(VLOOKUP($F4,'Tier 2 Allowances'!$A$2:$W$6,8,FALSE)))*T4&lt;2),T4*VLOOKUP(T$3,'Tier 2 Allowances'!$B$14:$C$34,2,FALSE),0)</f>
        <v>0</v>
      </c>
      <c r="W4" s="20">
        <f>IF(AND(NOT(ISBLANK(V4)),ISBLANK(AB4),NOT(ISBLANK(VLOOKUP($F4,'Tier 2 Allowances'!$A$2:$W$6, 9,FALSE))),V4&lt;2),V4*VLOOKUP(V$3,'Tier 2 Allowances'!$B$14:$C$34,2,FALSE),0)</f>
        <v>0</v>
      </c>
      <c r="Y4" s="20">
        <f>IF(AND(NOT(ISBLANK(X4)),NOT(ISBLANK(VLOOKUP($F4,'Tier 2 Allowances'!$A$2:$W$6, 10,FALSE))),X4&lt;2),X4*VLOOKUP(X$3,'Tier 2 Allowances'!$B$14:$C$34,2,FALSE),0)</f>
        <v>0</v>
      </c>
      <c r="AA4" s="20">
        <f>IF(AND(NOT(ISBLANK(Z4)),ISBLANK(AB4),NOT(ISBLANK(VLOOKUP($F4,'Tier 2 Allowances'!$A$2:$W$6, 11,FALSE))),Z4&lt;2),Z4*VLOOKUP(Z$3,'Tier 2 Allowances'!$B$14:$C$34,2,FALSE),0)</f>
        <v>0</v>
      </c>
      <c r="AC4" s="20">
        <f>IF(AND(NOT(ISBLANK(AB4)),NOT(ISBLANK(VLOOKUP($F4,'Tier 2 Allowances'!$A$2:$W$6, 12,FALSE))),AB4&lt;2),AB4*VLOOKUP(AB$3,'Tier 2 Allowances'!$B$14:$C$34,2,FALSE),0)</f>
        <v>0</v>
      </c>
      <c r="AE4" s="20">
        <f>IF(AND(NOT(ISBLANK(AD4)),NOT(ISBLANK(VLOOKUP($F4,'Tier 2 Allowances'!$A$2:$W$6, 13,FALSE))),AD4&lt;2),AD4*VLOOKUP(AD$3,'Tier 2 Allowances'!$B$14:$C$34,2,FALSE),0)</f>
        <v>0</v>
      </c>
      <c r="AG4" s="20">
        <f>IF(AND(NOT(ISBLANK(AF4)),NOT(ISBLANK(VLOOKUP($F4,'Tier 2 Allowances'!$A$2:$W$6, 14,FALSE))),AF4&lt;2),AF4*VLOOKUP(AD$3,'Tier 2 Allowances'!$B$14:$C$34,2,FALSE),0)</f>
        <v>0</v>
      </c>
      <c r="AI4" s="20">
        <f>IF(AND(NOT(ISBLANK(AH4)),NOT(ISBLANK(VLOOKUP($F4,'Tier 2 Allowances'!$A$2:$W$6, 15,FALSE))),AH4&lt;2),AH4*VLOOKUP(AH$3,'Tier 2 Allowances'!$B$14:$C$34,2,FALSE),0)</f>
        <v>0</v>
      </c>
      <c r="AK4" s="20">
        <f>IF(AND(NOT(ISBLANK(AJ4)),NOT(ISBLANK(VLOOKUP($F4,'Tier 2 Allowances'!$A$2:$W$6, 18,FALSE))),AJ4&lt;6),AJ4*VLOOKUP(AJ$3,'Tier 2 Allowances'!$B$14:$C$34,2,FALSE),0)</f>
        <v>0</v>
      </c>
      <c r="AM4" s="20">
        <f>IF(AND(NOT(ISBLANK(AL4)),NOT(ISBLANK(VLOOKUP($F4,'Tier 2 Allowances'!$A$2:$W$6, 17,FALSE))),AL4&lt;2),AL4*VLOOKUP(AL$3,'Tier 2 Allowances'!$B$14:$C$34,2,FALSE),0)</f>
        <v>0</v>
      </c>
      <c r="AO4" s="20">
        <f>IF(AND(NOT(ISBLANK(AN4)),NOT(ISBLANK(VLOOKUP($F4,'Tier 2 Allowances'!$A$2:$W$6, 18,FALSE))),AN4&lt;11),AN4*VLOOKUP(AN$3,'Tier 2 Allowances'!$B$14:$C$34,2,FALSE),0)</f>
        <v>0</v>
      </c>
      <c r="AQ4" s="20">
        <f>IF(AND(NOT(ISBLANK(AP4)),NOT(ISBLANK(VLOOKUP($F4,'Tier 2 Allowances'!$A$2:$W$6, 19,FALSE))),AP4&lt;11),AP4*VLOOKUP(AP$3,'Tier 2 Allowances'!$B$14:$C$34,2,FALSE),0)</f>
        <v>0</v>
      </c>
      <c r="AS4" s="20">
        <f>IF(AND(NOT(ISBLANK(AR4)),NOT(ISBLANK(VLOOKUP($F4,'Tier 2 Allowances'!$A$2:$W$6, 20,FALSE))),AR4&lt;2),AR4*VLOOKUP(AR$3,'Tier 2 Allowances'!$B$14:$C$34,2,FALSE),0)</f>
        <v>0</v>
      </c>
      <c r="AU4" s="20">
        <f>IF(AND(NOT(ISBLANK(AT4)),NOT(ISBLANK(VLOOKUP($F4,'Tier 2 Allowances'!$A$2:$W$6, 21,FALSE))),AT4&lt;2),AT4*VLOOKUP(AT$3,'Tier 2 Allowances'!$B$14:$C$34,2,FALSE),0)</f>
        <v>0</v>
      </c>
      <c r="AW4" s="20">
        <f>IF(AND(NOT(ISBLANK(AV4)),NOT(ISBLANK(VLOOKUP($F4,'Tier 2 Allowances'!$A$2:$W$6, 22,FALSE))),AV4&lt;2),AV4*VLOOKUP(AV$3,'Tier 2 Allowances'!$B$14:$C$34,2,FALSE),0)</f>
        <v>0</v>
      </c>
      <c r="AY4" s="20">
        <f>IF(AND(NOT(ISBLANK(AX4)),NOT(ISBLANK(VLOOKUP($F4,'Tier 2 Allowances'!$A$2:$W$6, 23,FALSE))),AX4&lt;2),AX4*VLOOKUP(AX$3,'Tier 2 Allowances'!$B$14:$C$34,2,FALSE),0)</f>
        <v>0</v>
      </c>
      <c r="BA4" s="21">
        <f t="shared" ref="BA4:BA67" si="0">IF(ISBLANK($H4), 14, 7-(4-$H4)/2)</f>
        <v>14</v>
      </c>
      <c r="BC4" s="21">
        <f t="shared" ref="BC4:BC67" si="1">IF(ISBLANK($I4),10,(10-$I4))</f>
        <v>10</v>
      </c>
      <c r="BE4" s="21">
        <f t="shared" ref="BE4:BE67" si="2">IF(ISBLANK($H4),0,7+(4-$H4)/2)</f>
        <v>0</v>
      </c>
      <c r="BG4" s="20">
        <f t="shared" ref="BG4:BG67" si="3">$I4</f>
        <v>0</v>
      </c>
      <c r="BH4" s="20" t="str">
        <f>IF(ISBLANK(F4),"",G4+K4+M4+O4+Q4+S4+U4+W4+Y4+AA4+AC4+AE4+AG4+AI4+AK4+AM4+AO4+AQ4+AS4+AU4+AW4+AY4)</f>
        <v/>
      </c>
      <c r="BI4" s="21" t="str">
        <f>IF(ISBLANK(F4),"",(IF(OR(AND(NOT(ISBLANK(H4)),ISBLANK(BD4)),AND(NOT(ISBLANK(I4)),ISBLANK(BF4)),ISBLANK(BB4)),"Incomplete",0.365*(AZ4*BA4+BB4*BC4+BD4*BE4+BF4*BG4))))</f>
        <v/>
      </c>
      <c r="BJ4" s="19"/>
      <c r="BK4" s="78"/>
      <c r="BL4" s="79" t="str">
        <f>IF(ISBLANK(F4),"",BH4+BK4)</f>
        <v/>
      </c>
      <c r="BM4" s="78"/>
      <c r="BN4" s="78"/>
      <c r="BO4" s="34"/>
    </row>
    <row r="5" spans="1:69">
      <c r="C5" s="17"/>
      <c r="D5" s="17"/>
      <c r="E5" s="17"/>
      <c r="G5" s="20">
        <f>IF(ISBLANK(F5),0,VLOOKUP($F5,'Tier 2 Allowances'!$A$2:$B$6,2,FALSE))</f>
        <v>0</v>
      </c>
      <c r="H5" s="85"/>
      <c r="I5" s="85"/>
      <c r="K5" s="20">
        <f>IF(AND(NOT(ISBLANK(J5)),NOT(ISBLANK(VLOOKUP($F5,'Tier 2 Allowances'!$A$2:$W$6,3,FALSE))),J5&lt;3), J5*VLOOKUP(J$3,'Tier 2 Allowances'!$B$14:$C$34,2,FALSE),0)</f>
        <v>0</v>
      </c>
      <c r="M5" s="20">
        <f>IF(AND(NOT(ISBLANK(L5)),NOT(ISBLANK(VLOOKUP($F5,'Tier 2 Allowances'!$A$2:$W$6,4,FALSE))),L5&lt;3),L5* VLOOKUP(L$3,'Tier 2 Allowances'!$B$14:$C$34,2,FALSE),0)</f>
        <v>0</v>
      </c>
      <c r="O5" s="20">
        <f>IF(AND(NOT(ISBLANK(N5)),NOT(ISBLANK(VLOOKUP($F5,'Tier 2 Allowances'!$A$2:$W$6,5,FALSE))),N5&lt;2),N5*VLOOKUP(N$3,'Tier 2 Allowances'!$B$14:$C$34,2,FALSE),0)</f>
        <v>0</v>
      </c>
      <c r="Q5" s="20">
        <f>IF(AND(NOT(ISBLANK(P5)),ISBLANK(R5),NOT(ISBLANK(VLOOKUP($F5,'Tier 2 Allowances'!$A$2:$W$6,6,FALSE))),P5&lt;2),P5*VLOOKUP(P$3,'Tier 2 Allowances'!$B$14:$C$34,2,FALSE),0)</f>
        <v>0</v>
      </c>
      <c r="S5" s="20">
        <f>IF(AND(NOT(ISBLANK(R5)),NOT(ISBLANK(VLOOKUP($F5,'Tier 2 Allowances'!$A$2:$W$6,7,FALSE))),R5&lt;2),R5*VLOOKUP(R$3,'Tier 2 Allowances'!$B$14:$C$34,2,FALSE),0)</f>
        <v>0</v>
      </c>
      <c r="U5" s="20">
        <f>IF(AND(NOT(ISBLANK(T5)),NOT(ISBLANK(VLOOKUP($F5,'Tier 2 Allowances'!$A$2:$W$6,8,FALSE)))*T5&lt;2),T5*VLOOKUP(T$3,'Tier 2 Allowances'!$B$14:$C$34,2,FALSE),0)</f>
        <v>0</v>
      </c>
      <c r="W5" s="20">
        <f>IF(AND(NOT(ISBLANK(V5)),ISBLANK(AB5),NOT(ISBLANK(VLOOKUP($F5,'Tier 2 Allowances'!$A$2:$W$6, 9,FALSE))),V5&lt;2),V5*VLOOKUP(V$3,'Tier 2 Allowances'!$B$14:$C$34,2,FALSE),0)</f>
        <v>0</v>
      </c>
      <c r="Y5" s="20">
        <f>IF(AND(NOT(ISBLANK(X5)),NOT(ISBLANK(VLOOKUP($F5,'Tier 2 Allowances'!$A$2:$W$6, 10,FALSE))),X5&lt;2),X5*VLOOKUP(X$3,'Tier 2 Allowances'!$B$14:$C$34,2,FALSE),0)</f>
        <v>0</v>
      </c>
      <c r="AA5" s="20">
        <f>IF(AND(NOT(ISBLANK(Z5)),ISBLANK(AB5),NOT(ISBLANK(VLOOKUP($F5,'Tier 2 Allowances'!$A$2:$W$6, 11,FALSE))),Z5&lt;2),Z5*VLOOKUP(Z$3,'Tier 2 Allowances'!$B$14:$C$34,2,FALSE),0)</f>
        <v>0</v>
      </c>
      <c r="AC5" s="20">
        <f>IF(AND(NOT(ISBLANK(AB5)),NOT(ISBLANK(VLOOKUP($F5,'Tier 2 Allowances'!$A$2:$W$6, 12,FALSE))),AB5&lt;2),AB5*VLOOKUP(AB$3,'Tier 2 Allowances'!$B$14:$C$34,2,FALSE),0)</f>
        <v>0</v>
      </c>
      <c r="AE5" s="20">
        <f>IF(AND(NOT(ISBLANK(AD5)),NOT(ISBLANK(VLOOKUP($F5,'Tier 2 Allowances'!$A$2:$W$6, 13,FALSE))),AD5&lt;2),AD5*VLOOKUP(AD$3,'Tier 2 Allowances'!$B$14:$C$34,2,FALSE),0)</f>
        <v>0</v>
      </c>
      <c r="AG5" s="20">
        <f>IF(AND(NOT(ISBLANK(AF5)),NOT(ISBLANK(VLOOKUP($F5,'Tier 2 Allowances'!$A$2:$W$6, 14,FALSE))),AF5&lt;2),AF5*VLOOKUP(AD$3,'Tier 2 Allowances'!$B$14:$C$34,2,FALSE),0)</f>
        <v>0</v>
      </c>
      <c r="AI5" s="20">
        <f>IF(AND(NOT(ISBLANK(AH5)),NOT(ISBLANK(VLOOKUP($F5,'Tier 2 Allowances'!$A$2:$W$6, 15,FALSE))),AH5&lt;2),AH5*VLOOKUP(AH$3,'Tier 2 Allowances'!$B$14:$C$34,2,FALSE),0)</f>
        <v>0</v>
      </c>
      <c r="AK5" s="20">
        <f>IF(AND(NOT(ISBLANK(AJ5)),NOT(ISBLANK(VLOOKUP($F5,'Tier 2 Allowances'!$A$2:$W$6, 18,FALSE))),AJ5&lt;6),AJ5*VLOOKUP(AJ$3,'Tier 2 Allowances'!$B$14:$C$34,2,FALSE),0)</f>
        <v>0</v>
      </c>
      <c r="AM5" s="20">
        <f>IF(AND(NOT(ISBLANK(AL5)),NOT(ISBLANK(VLOOKUP($F5,'Tier 2 Allowances'!$A$2:$W$6, 17,FALSE))),AL5&lt;2),AL5*VLOOKUP(AL$3,'Tier 2 Allowances'!$B$14:$C$34,2,FALSE),0)</f>
        <v>0</v>
      </c>
      <c r="AO5" s="20">
        <f>IF(AND(NOT(ISBLANK(AN5)),NOT(ISBLANK(VLOOKUP($F5,'Tier 2 Allowances'!$A$2:$W$6, 18,FALSE))),AN5&lt;11),AN5*VLOOKUP(AN$3,'Tier 2 Allowances'!$B$14:$C$34,2,FALSE),0)</f>
        <v>0</v>
      </c>
      <c r="AQ5" s="20">
        <f>IF(AND(NOT(ISBLANK(AP5)),NOT(ISBLANK(VLOOKUP($F5,'Tier 2 Allowances'!$A$2:$W$6, 19,FALSE))),AP5&lt;11),AP5*VLOOKUP(AP$3,'Tier 2 Allowances'!$B$14:$C$34,2,FALSE),0)</f>
        <v>0</v>
      </c>
      <c r="AS5" s="20">
        <f>IF(AND(NOT(ISBLANK(AR5)),NOT(ISBLANK(VLOOKUP($F5,'Tier 2 Allowances'!$A$2:$W$6, 20,FALSE))),AR5&lt;2),AR5*VLOOKUP(AR$3,'Tier 2 Allowances'!$B$14:$C$34,2,FALSE),0)</f>
        <v>0</v>
      </c>
      <c r="AU5" s="20">
        <f>IF(AND(NOT(ISBLANK(AT5)),NOT(ISBLANK(VLOOKUP($F5,'Tier 2 Allowances'!$A$2:$W$6, 21,FALSE))),AT5&lt;2),AT5*VLOOKUP(AT$3,'Tier 2 Allowances'!$B$14:$C$34,2,FALSE),0)</f>
        <v>0</v>
      </c>
      <c r="AW5" s="20">
        <f>IF(AND(NOT(ISBLANK(AV5)),NOT(ISBLANK(VLOOKUP($F5,'Tier 2 Allowances'!$A$2:$W$6, 22,FALSE))),AV5&lt;2),AV5*VLOOKUP(AV$3,'Tier 2 Allowances'!$B$14:$C$34,2,FALSE),0)</f>
        <v>0</v>
      </c>
      <c r="AY5" s="20">
        <f>IF(AND(NOT(ISBLANK(AX5)),NOT(ISBLANK(VLOOKUP($F5,'Tier 2 Allowances'!$A$2:$W$6, 23,FALSE))),AX5&lt;2),AX5*VLOOKUP(AX$3,'Tier 2 Allowances'!$B$14:$C$34,2,FALSE),0)</f>
        <v>0</v>
      </c>
      <c r="BA5" s="21">
        <f t="shared" si="0"/>
        <v>14</v>
      </c>
      <c r="BC5" s="21">
        <f t="shared" si="1"/>
        <v>10</v>
      </c>
      <c r="BE5" s="21">
        <f t="shared" si="2"/>
        <v>0</v>
      </c>
      <c r="BG5" s="20">
        <f t="shared" si="3"/>
        <v>0</v>
      </c>
      <c r="BH5" s="20" t="str">
        <f t="shared" ref="BH5:BH68" si="4">IF(ISBLANK(F5),"",G5+K5+M5+O5+Q5+S5+U5+W5+Y5+AA5+AC5+AE5+AG5+AI5+AK5+AM5+AO5+AQ5+AS5+AU5+AW5+AY5)</f>
        <v/>
      </c>
      <c r="BI5" s="21" t="str">
        <f t="shared" ref="BI5:BI68" si="5">IF(ISBLANK(F5),"",(IF(OR(AND(NOT(ISBLANK(H5)),ISBLANK(BD5)),AND(NOT(ISBLANK(I5)),ISBLANK(BF5)),ISBLANK(BB5)),"Incomplete",0.365*(AZ5*BA5+BB5*BC5+BD5*BE5+BF5*BG5))))</f>
        <v/>
      </c>
      <c r="BJ5" s="19"/>
      <c r="BK5" s="78"/>
      <c r="BL5" s="79" t="str">
        <f t="shared" ref="BL5:BL68" si="6">IF(ISBLANK(F5),"",BH5+BK5)</f>
        <v/>
      </c>
      <c r="BM5" s="78"/>
      <c r="BN5" s="78"/>
      <c r="BO5" s="34"/>
    </row>
    <row r="6" spans="1:69">
      <c r="C6" s="17"/>
      <c r="D6" s="17"/>
      <c r="E6" s="17"/>
      <c r="G6" s="20">
        <f>IF(ISBLANK(F6),0,VLOOKUP($F6,'Tier 2 Allowances'!$A$2:$B$6,2,FALSE))</f>
        <v>0</v>
      </c>
      <c r="H6" s="85"/>
      <c r="I6" s="85"/>
      <c r="K6" s="20">
        <f>IF(AND(NOT(ISBLANK(J6)),NOT(ISBLANK(VLOOKUP($F6,'Tier 2 Allowances'!$A$2:$W$6,3,FALSE))),J6&lt;3), J6*VLOOKUP(J$3,'Tier 2 Allowances'!$B$14:$C$34,2,FALSE),0)</f>
        <v>0</v>
      </c>
      <c r="M6" s="20">
        <f>IF(AND(NOT(ISBLANK(L6)),NOT(ISBLANK(VLOOKUP($F6,'Tier 2 Allowances'!$A$2:$W$6,4,FALSE))),L6&lt;3),L6* VLOOKUP(L$3,'Tier 2 Allowances'!$B$14:$C$34,2,FALSE),0)</f>
        <v>0</v>
      </c>
      <c r="O6" s="20">
        <f>IF(AND(NOT(ISBLANK(N6)),NOT(ISBLANK(VLOOKUP($F6,'Tier 2 Allowances'!$A$2:$W$6,5,FALSE))),N6&lt;2),N6*VLOOKUP(N$3,'Tier 2 Allowances'!$B$14:$C$34,2,FALSE),0)</f>
        <v>0</v>
      </c>
      <c r="Q6" s="20">
        <f>IF(AND(NOT(ISBLANK(P6)),ISBLANK(R6),NOT(ISBLANK(VLOOKUP($F6,'Tier 2 Allowances'!$A$2:$W$6,6,FALSE))),P6&lt;2),P6*VLOOKUP(P$3,'Tier 2 Allowances'!$B$14:$C$34,2,FALSE),0)</f>
        <v>0</v>
      </c>
      <c r="S6" s="20">
        <f>IF(AND(NOT(ISBLANK(R6)),NOT(ISBLANK(VLOOKUP($F6,'Tier 2 Allowances'!$A$2:$W$6,7,FALSE))),R6&lt;2),R6*VLOOKUP(R$3,'Tier 2 Allowances'!$B$14:$C$34,2,FALSE),0)</f>
        <v>0</v>
      </c>
      <c r="U6" s="20">
        <f>IF(AND(NOT(ISBLANK(T6)),NOT(ISBLANK(VLOOKUP($F6,'Tier 2 Allowances'!$A$2:$W$6,8,FALSE)))*T6&lt;2),T6*VLOOKUP(T$3,'Tier 2 Allowances'!$B$14:$C$34,2,FALSE),0)</f>
        <v>0</v>
      </c>
      <c r="W6" s="20">
        <f>IF(AND(NOT(ISBLANK(V6)),ISBLANK(AB6),NOT(ISBLANK(VLOOKUP($F6,'Tier 2 Allowances'!$A$2:$W$6, 9,FALSE))),V6&lt;2),V6*VLOOKUP(V$3,'Tier 2 Allowances'!$B$14:$C$34,2,FALSE),0)</f>
        <v>0</v>
      </c>
      <c r="Y6" s="20">
        <f>IF(AND(NOT(ISBLANK(X6)),NOT(ISBLANK(VLOOKUP($F6,'Tier 2 Allowances'!$A$2:$W$6, 10,FALSE))),X6&lt;2),X6*VLOOKUP(X$3,'Tier 2 Allowances'!$B$14:$C$34,2,FALSE),0)</f>
        <v>0</v>
      </c>
      <c r="AA6" s="20">
        <f>IF(AND(NOT(ISBLANK(Z6)),ISBLANK(AB6),NOT(ISBLANK(VLOOKUP($F6,'Tier 2 Allowances'!$A$2:$W$6, 11,FALSE))),Z6&lt;2),Z6*VLOOKUP(Z$3,'Tier 2 Allowances'!$B$14:$C$34,2,FALSE),0)</f>
        <v>0</v>
      </c>
      <c r="AC6" s="20">
        <f>IF(AND(NOT(ISBLANK(AB6)),NOT(ISBLANK(VLOOKUP($F6,'Tier 2 Allowances'!$A$2:$W$6, 12,FALSE))),AB6&lt;2),AB6*VLOOKUP(AB$3,'Tier 2 Allowances'!$B$14:$C$34,2,FALSE),0)</f>
        <v>0</v>
      </c>
      <c r="AE6" s="20">
        <f>IF(AND(NOT(ISBLANK(AD6)),NOT(ISBLANK(VLOOKUP($F6,'Tier 2 Allowances'!$A$2:$W$6, 13,FALSE))),AD6&lt;2),AD6*VLOOKUP(AD$3,'Tier 2 Allowances'!$B$14:$C$34,2,FALSE),0)</f>
        <v>0</v>
      </c>
      <c r="AG6" s="20">
        <f>IF(AND(NOT(ISBLANK(AF6)),NOT(ISBLANK(VLOOKUP($F6,'Tier 2 Allowances'!$A$2:$W$6, 14,FALSE))),AF6&lt;2),AF6*VLOOKUP(AD$3,'Tier 2 Allowances'!$B$14:$C$34,2,FALSE),0)</f>
        <v>0</v>
      </c>
      <c r="AI6" s="20">
        <f>IF(AND(NOT(ISBLANK(AH6)),NOT(ISBLANK(VLOOKUP($F6,'Tier 2 Allowances'!$A$2:$W$6, 15,FALSE))),AH6&lt;2),AH6*VLOOKUP(AH$3,'Tier 2 Allowances'!$B$14:$C$34,2,FALSE),0)</f>
        <v>0</v>
      </c>
      <c r="AK6" s="20">
        <f>IF(AND(NOT(ISBLANK(AJ6)),NOT(ISBLANK(VLOOKUP($F6,'Tier 2 Allowances'!$A$2:$W$6, 18,FALSE))),AJ6&lt;6),AJ6*VLOOKUP(AJ$3,'Tier 2 Allowances'!$B$14:$C$34,2,FALSE),0)</f>
        <v>0</v>
      </c>
      <c r="AM6" s="20">
        <f>IF(AND(NOT(ISBLANK(AL6)),NOT(ISBLANK(VLOOKUP($F6,'Tier 2 Allowances'!$A$2:$W$6, 17,FALSE))),AL6&lt;2),AL6*VLOOKUP(AL$3,'Tier 2 Allowances'!$B$14:$C$34,2,FALSE),0)</f>
        <v>0</v>
      </c>
      <c r="AO6" s="20">
        <f>IF(AND(NOT(ISBLANK(AN6)),NOT(ISBLANK(VLOOKUP($F6,'Tier 2 Allowances'!$A$2:$W$6, 18,FALSE))),AN6&lt;11),AN6*VLOOKUP(AN$3,'Tier 2 Allowances'!$B$14:$C$34,2,FALSE),0)</f>
        <v>0</v>
      </c>
      <c r="AQ6" s="20">
        <f>IF(AND(NOT(ISBLANK(AP6)),NOT(ISBLANK(VLOOKUP($F6,'Tier 2 Allowances'!$A$2:$W$6, 19,FALSE))),AP6&lt;11),AP6*VLOOKUP(AP$3,'Tier 2 Allowances'!$B$14:$C$34,2,FALSE),0)</f>
        <v>0</v>
      </c>
      <c r="AS6" s="20">
        <f>IF(AND(NOT(ISBLANK(AR6)),NOT(ISBLANK(VLOOKUP($F6,'Tier 2 Allowances'!$A$2:$W$6, 20,FALSE))),AR6&lt;2),AR6*VLOOKUP(AR$3,'Tier 2 Allowances'!$B$14:$C$34,2,FALSE),0)</f>
        <v>0</v>
      </c>
      <c r="AU6" s="20">
        <f>IF(AND(NOT(ISBLANK(AT6)),NOT(ISBLANK(VLOOKUP($F6,'Tier 2 Allowances'!$A$2:$W$6, 21,FALSE))),AT6&lt;2),AT6*VLOOKUP(AT$3,'Tier 2 Allowances'!$B$14:$C$34,2,FALSE),0)</f>
        <v>0</v>
      </c>
      <c r="AW6" s="20">
        <f>IF(AND(NOT(ISBLANK(AV6)),NOT(ISBLANK(VLOOKUP($F6,'Tier 2 Allowances'!$A$2:$W$6, 22,FALSE))),AV6&lt;2),AV6*VLOOKUP(AV$3,'Tier 2 Allowances'!$B$14:$C$34,2,FALSE),0)</f>
        <v>0</v>
      </c>
      <c r="AY6" s="20">
        <f>IF(AND(NOT(ISBLANK(AX6)),NOT(ISBLANK(VLOOKUP($F6,'Tier 2 Allowances'!$A$2:$W$6, 23,FALSE))),AX6&lt;2),AX6*VLOOKUP(AX$3,'Tier 2 Allowances'!$B$14:$C$34,2,FALSE),0)</f>
        <v>0</v>
      </c>
      <c r="BA6" s="21">
        <f t="shared" si="0"/>
        <v>14</v>
      </c>
      <c r="BC6" s="21">
        <f t="shared" si="1"/>
        <v>10</v>
      </c>
      <c r="BE6" s="21">
        <f t="shared" si="2"/>
        <v>0</v>
      </c>
      <c r="BG6" s="20">
        <f t="shared" si="3"/>
        <v>0</v>
      </c>
      <c r="BH6" s="20" t="str">
        <f t="shared" si="4"/>
        <v/>
      </c>
      <c r="BI6" s="21" t="str">
        <f t="shared" si="5"/>
        <v/>
      </c>
      <c r="BJ6" s="19"/>
      <c r="BK6" s="78"/>
      <c r="BL6" s="79" t="str">
        <f t="shared" si="6"/>
        <v/>
      </c>
      <c r="BM6" s="78"/>
      <c r="BN6" s="78"/>
      <c r="BO6" s="34"/>
    </row>
    <row r="7" spans="1:69">
      <c r="C7" s="17"/>
      <c r="D7" s="17"/>
      <c r="E7" s="17"/>
      <c r="G7" s="20">
        <f>IF(ISBLANK(F7),0,VLOOKUP($F7,'Tier 2 Allowances'!$A$2:$B$6,2,FALSE))</f>
        <v>0</v>
      </c>
      <c r="H7" s="85"/>
      <c r="I7" s="85"/>
      <c r="K7" s="20">
        <f>IF(AND(NOT(ISBLANK(J7)),NOT(ISBLANK(VLOOKUP($F7,'Tier 2 Allowances'!$A$2:$W$6,3,FALSE))),J7&lt;3), J7*VLOOKUP(J$3,'Tier 2 Allowances'!$B$14:$C$34,2,FALSE),0)</f>
        <v>0</v>
      </c>
      <c r="M7" s="20">
        <f>IF(AND(NOT(ISBLANK(L7)),NOT(ISBLANK(VLOOKUP($F7,'Tier 2 Allowances'!$A$2:$W$6,4,FALSE))),L7&lt;3),L7* VLOOKUP(L$3,'Tier 2 Allowances'!$B$14:$C$34,2,FALSE),0)</f>
        <v>0</v>
      </c>
      <c r="O7" s="20">
        <f>IF(AND(NOT(ISBLANK(N7)),NOT(ISBLANK(VLOOKUP($F7,'Tier 2 Allowances'!$A$2:$W$6,5,FALSE))),N7&lt;2),N7*VLOOKUP(N$3,'Tier 2 Allowances'!$B$14:$C$34,2,FALSE),0)</f>
        <v>0</v>
      </c>
      <c r="Q7" s="20">
        <f>IF(AND(NOT(ISBLANK(P7)),ISBLANK(R7),NOT(ISBLANK(VLOOKUP($F7,'Tier 2 Allowances'!$A$2:$W$6,6,FALSE))),P7&lt;2),P7*VLOOKUP(P$3,'Tier 2 Allowances'!$B$14:$C$34,2,FALSE),0)</f>
        <v>0</v>
      </c>
      <c r="S7" s="20">
        <f>IF(AND(NOT(ISBLANK(R7)),NOT(ISBLANK(VLOOKUP($F7,'Tier 2 Allowances'!$A$2:$W$6,7,FALSE))),R7&lt;2),R7*VLOOKUP(R$3,'Tier 2 Allowances'!$B$14:$C$34,2,FALSE),0)</f>
        <v>0</v>
      </c>
      <c r="U7" s="20">
        <f>IF(AND(NOT(ISBLANK(T7)),NOT(ISBLANK(VLOOKUP($F7,'Tier 2 Allowances'!$A$2:$W$6,8,FALSE)))*T7&lt;2),T7*VLOOKUP(T$3,'Tier 2 Allowances'!$B$14:$C$34,2,FALSE),0)</f>
        <v>0</v>
      </c>
      <c r="W7" s="20">
        <f>IF(AND(NOT(ISBLANK(V7)),ISBLANK(AB7),NOT(ISBLANK(VLOOKUP($F7,'Tier 2 Allowances'!$A$2:$W$6, 9,FALSE))),V7&lt;2),V7*VLOOKUP(V$3,'Tier 2 Allowances'!$B$14:$C$34,2,FALSE),0)</f>
        <v>0</v>
      </c>
      <c r="Y7" s="20">
        <f>IF(AND(NOT(ISBLANK(X7)),NOT(ISBLANK(VLOOKUP($F7,'Tier 2 Allowances'!$A$2:$W$6, 10,FALSE))),X7&lt;2),X7*VLOOKUP(X$3,'Tier 2 Allowances'!$B$14:$C$34,2,FALSE),0)</f>
        <v>0</v>
      </c>
      <c r="AA7" s="20">
        <f>IF(AND(NOT(ISBLANK(Z7)),ISBLANK(AB7),NOT(ISBLANK(VLOOKUP($F7,'Tier 2 Allowances'!$A$2:$W$6, 11,FALSE))),Z7&lt;2),Z7*VLOOKUP(Z$3,'Tier 2 Allowances'!$B$14:$C$34,2,FALSE),0)</f>
        <v>0</v>
      </c>
      <c r="AC7" s="20">
        <f>IF(AND(NOT(ISBLANK(AB7)),NOT(ISBLANK(VLOOKUP($F7,'Tier 2 Allowances'!$A$2:$W$6, 12,FALSE))),AB7&lt;2),AB7*VLOOKUP(AB$3,'Tier 2 Allowances'!$B$14:$C$34,2,FALSE),0)</f>
        <v>0</v>
      </c>
      <c r="AE7" s="20">
        <f>IF(AND(NOT(ISBLANK(AD7)),NOT(ISBLANK(VLOOKUP($F7,'Tier 2 Allowances'!$A$2:$W$6, 13,FALSE))),AD7&lt;2),AD7*VLOOKUP(AD$3,'Tier 2 Allowances'!$B$14:$C$34,2,FALSE),0)</f>
        <v>0</v>
      </c>
      <c r="AG7" s="20">
        <f>IF(AND(NOT(ISBLANK(AF7)),NOT(ISBLANK(VLOOKUP($F7,'Tier 2 Allowances'!$A$2:$W$6, 14,FALSE))),AF7&lt;2),AF7*VLOOKUP(AD$3,'Tier 2 Allowances'!$B$14:$C$34,2,FALSE),0)</f>
        <v>0</v>
      </c>
      <c r="AI7" s="20">
        <f>IF(AND(NOT(ISBLANK(AH7)),NOT(ISBLANK(VLOOKUP($F7,'Tier 2 Allowances'!$A$2:$W$6, 15,FALSE))),AH7&lt;2),AH7*VLOOKUP(AH$3,'Tier 2 Allowances'!$B$14:$C$34,2,FALSE),0)</f>
        <v>0</v>
      </c>
      <c r="AK7" s="20">
        <f>IF(AND(NOT(ISBLANK(AJ7)),NOT(ISBLANK(VLOOKUP($F7,'Tier 2 Allowances'!$A$2:$W$6, 18,FALSE))),AJ7&lt;6),AJ7*VLOOKUP(AJ$3,'Tier 2 Allowances'!$B$14:$C$34,2,FALSE),0)</f>
        <v>0</v>
      </c>
      <c r="AM7" s="20">
        <f>IF(AND(NOT(ISBLANK(AL7)),NOT(ISBLANK(VLOOKUP($F7,'Tier 2 Allowances'!$A$2:$W$6, 17,FALSE))),AL7&lt;2),AL7*VLOOKUP(AL$3,'Tier 2 Allowances'!$B$14:$C$34,2,FALSE),0)</f>
        <v>0</v>
      </c>
      <c r="AO7" s="20">
        <f>IF(AND(NOT(ISBLANK(AN7)),NOT(ISBLANK(VLOOKUP($F7,'Tier 2 Allowances'!$A$2:$W$6, 18,FALSE))),AN7&lt;11),AN7*VLOOKUP(AN$3,'Tier 2 Allowances'!$B$14:$C$34,2,FALSE),0)</f>
        <v>0</v>
      </c>
      <c r="AQ7" s="20">
        <f>IF(AND(NOT(ISBLANK(AP7)),NOT(ISBLANK(VLOOKUP($F7,'Tier 2 Allowances'!$A$2:$W$6, 19,FALSE))),AP7&lt;11),AP7*VLOOKUP(AP$3,'Tier 2 Allowances'!$B$14:$C$34,2,FALSE),0)</f>
        <v>0</v>
      </c>
      <c r="AS7" s="20">
        <f>IF(AND(NOT(ISBLANK(AR7)),NOT(ISBLANK(VLOOKUP($F7,'Tier 2 Allowances'!$A$2:$W$6, 20,FALSE))),AR7&lt;2),AR7*VLOOKUP(AR$3,'Tier 2 Allowances'!$B$14:$C$34,2,FALSE),0)</f>
        <v>0</v>
      </c>
      <c r="AU7" s="20">
        <f>IF(AND(NOT(ISBLANK(AT7)),NOT(ISBLANK(VLOOKUP($F7,'Tier 2 Allowances'!$A$2:$W$6, 21,FALSE))),AT7&lt;2),AT7*VLOOKUP(AT$3,'Tier 2 Allowances'!$B$14:$C$34,2,FALSE),0)</f>
        <v>0</v>
      </c>
      <c r="AW7" s="20">
        <f>IF(AND(NOT(ISBLANK(AV7)),NOT(ISBLANK(VLOOKUP($F7,'Tier 2 Allowances'!$A$2:$W$6, 22,FALSE))),AV7&lt;2),AV7*VLOOKUP(AV$3,'Tier 2 Allowances'!$B$14:$C$34,2,FALSE),0)</f>
        <v>0</v>
      </c>
      <c r="AY7" s="20">
        <f>IF(AND(NOT(ISBLANK(AX7)),NOT(ISBLANK(VLOOKUP($F7,'Tier 2 Allowances'!$A$2:$W$6, 23,FALSE))),AX7&lt;2),AX7*VLOOKUP(AX$3,'Tier 2 Allowances'!$B$14:$C$34,2,FALSE),0)</f>
        <v>0</v>
      </c>
      <c r="BA7" s="21">
        <f t="shared" si="0"/>
        <v>14</v>
      </c>
      <c r="BC7" s="21">
        <f t="shared" si="1"/>
        <v>10</v>
      </c>
      <c r="BE7" s="21">
        <f t="shared" si="2"/>
        <v>0</v>
      </c>
      <c r="BG7" s="20">
        <f t="shared" si="3"/>
        <v>0</v>
      </c>
      <c r="BH7" s="20" t="str">
        <f t="shared" si="4"/>
        <v/>
      </c>
      <c r="BI7" s="21" t="str">
        <f t="shared" si="5"/>
        <v/>
      </c>
      <c r="BJ7" s="19"/>
      <c r="BK7" s="78"/>
      <c r="BL7" s="79" t="str">
        <f t="shared" si="6"/>
        <v/>
      </c>
      <c r="BM7" s="78"/>
      <c r="BN7" s="78"/>
      <c r="BO7" s="34"/>
    </row>
    <row r="8" spans="1:69">
      <c r="C8" s="17"/>
      <c r="D8" s="17"/>
      <c r="E8" s="17"/>
      <c r="G8" s="20">
        <f>IF(ISBLANK(F8),0,VLOOKUP($F8,'Tier 2 Allowances'!$A$2:$B$6,2,FALSE))</f>
        <v>0</v>
      </c>
      <c r="H8" s="85"/>
      <c r="I8" s="85"/>
      <c r="K8" s="20">
        <f>IF(AND(NOT(ISBLANK(J8)),NOT(ISBLANK(VLOOKUP($F8,'Tier 2 Allowances'!$A$2:$W$6,3,FALSE))),J8&lt;3), J8*VLOOKUP(J$3,'Tier 2 Allowances'!$B$14:$C$34,2,FALSE),0)</f>
        <v>0</v>
      </c>
      <c r="M8" s="20">
        <f>IF(AND(NOT(ISBLANK(L8)),NOT(ISBLANK(VLOOKUP($F8,'Tier 2 Allowances'!$A$2:$W$6,4,FALSE))),L8&lt;3),L8* VLOOKUP(L$3,'Tier 2 Allowances'!$B$14:$C$34,2,FALSE),0)</f>
        <v>0</v>
      </c>
      <c r="O8" s="20">
        <f>IF(AND(NOT(ISBLANK(N8)),NOT(ISBLANK(VLOOKUP($F8,'Tier 2 Allowances'!$A$2:$W$6,5,FALSE))),N8&lt;2),N8*VLOOKUP(N$3,'Tier 2 Allowances'!$B$14:$C$34,2,FALSE),0)</f>
        <v>0</v>
      </c>
      <c r="Q8" s="20">
        <f>IF(AND(NOT(ISBLANK(P8)),ISBLANK(R8),NOT(ISBLANK(VLOOKUP($F8,'Tier 2 Allowances'!$A$2:$W$6,6,FALSE))),P8&lt;2),P8*VLOOKUP(P$3,'Tier 2 Allowances'!$B$14:$C$34,2,FALSE),0)</f>
        <v>0</v>
      </c>
      <c r="S8" s="20">
        <f>IF(AND(NOT(ISBLANK(R8)),NOT(ISBLANK(VLOOKUP($F8,'Tier 2 Allowances'!$A$2:$W$6,7,FALSE))),R8&lt;2),R8*VLOOKUP(R$3,'Tier 2 Allowances'!$B$14:$C$34,2,FALSE),0)</f>
        <v>0</v>
      </c>
      <c r="U8" s="20">
        <f>IF(AND(NOT(ISBLANK(T8)),NOT(ISBLANK(VLOOKUP($F8,'Tier 2 Allowances'!$A$2:$W$6,8,FALSE)))*T8&lt;2),T8*VLOOKUP(T$3,'Tier 2 Allowances'!$B$14:$C$34,2,FALSE),0)</f>
        <v>0</v>
      </c>
      <c r="W8" s="20">
        <f>IF(AND(NOT(ISBLANK(V8)),ISBLANK(AB8),NOT(ISBLANK(VLOOKUP($F8,'Tier 2 Allowances'!$A$2:$W$6, 9,FALSE))),V8&lt;2),V8*VLOOKUP(V$3,'Tier 2 Allowances'!$B$14:$C$34,2,FALSE),0)</f>
        <v>0</v>
      </c>
      <c r="Y8" s="20">
        <f>IF(AND(NOT(ISBLANK(X8)),NOT(ISBLANK(VLOOKUP($F8,'Tier 2 Allowances'!$A$2:$W$6, 10,FALSE))),X8&lt;2),X8*VLOOKUP(X$3,'Tier 2 Allowances'!$B$14:$C$34,2,FALSE),0)</f>
        <v>0</v>
      </c>
      <c r="AA8" s="20">
        <f>IF(AND(NOT(ISBLANK(Z8)),ISBLANK(AB8),NOT(ISBLANK(VLOOKUP($F8,'Tier 2 Allowances'!$A$2:$W$6, 11,FALSE))),Z8&lt;2),Z8*VLOOKUP(Z$3,'Tier 2 Allowances'!$B$14:$C$34,2,FALSE),0)</f>
        <v>0</v>
      </c>
      <c r="AC8" s="20">
        <f>IF(AND(NOT(ISBLANK(AB8)),NOT(ISBLANK(VLOOKUP($F8,'Tier 2 Allowances'!$A$2:$W$6, 12,FALSE))),AB8&lt;2),AB8*VLOOKUP(AB$3,'Tier 2 Allowances'!$B$14:$C$34,2,FALSE),0)</f>
        <v>0</v>
      </c>
      <c r="AE8" s="20">
        <f>IF(AND(NOT(ISBLANK(AD8)),NOT(ISBLANK(VLOOKUP($F8,'Tier 2 Allowances'!$A$2:$W$6, 13,FALSE))),AD8&lt;2),AD8*VLOOKUP(AD$3,'Tier 2 Allowances'!$B$14:$C$34,2,FALSE),0)</f>
        <v>0</v>
      </c>
      <c r="AG8" s="20">
        <f>IF(AND(NOT(ISBLANK(AF8)),NOT(ISBLANK(VLOOKUP($F8,'Tier 2 Allowances'!$A$2:$W$6, 14,FALSE))),AF8&lt;2),AF8*VLOOKUP(AD$3,'Tier 2 Allowances'!$B$14:$C$34,2,FALSE),0)</f>
        <v>0</v>
      </c>
      <c r="AI8" s="20">
        <f>IF(AND(NOT(ISBLANK(AH8)),NOT(ISBLANK(VLOOKUP($F8,'Tier 2 Allowances'!$A$2:$W$6, 15,FALSE))),AH8&lt;2),AH8*VLOOKUP(AH$3,'Tier 2 Allowances'!$B$14:$C$34,2,FALSE),0)</f>
        <v>0</v>
      </c>
      <c r="AK8" s="20">
        <f>IF(AND(NOT(ISBLANK(AJ8)),NOT(ISBLANK(VLOOKUP($F8,'Tier 2 Allowances'!$A$2:$W$6, 18,FALSE))),AJ8&lt;6),AJ8*VLOOKUP(AJ$3,'Tier 2 Allowances'!$B$14:$C$34,2,FALSE),0)</f>
        <v>0</v>
      </c>
      <c r="AM8" s="20">
        <f>IF(AND(NOT(ISBLANK(AL8)),NOT(ISBLANK(VLOOKUP($F8,'Tier 2 Allowances'!$A$2:$W$6, 17,FALSE))),AL8&lt;2),AL8*VLOOKUP(AL$3,'Tier 2 Allowances'!$B$14:$C$34,2,FALSE),0)</f>
        <v>0</v>
      </c>
      <c r="AO8" s="20">
        <f>IF(AND(NOT(ISBLANK(AN8)),NOT(ISBLANK(VLOOKUP($F8,'Tier 2 Allowances'!$A$2:$W$6, 18,FALSE))),AN8&lt;11),AN8*VLOOKUP(AN$3,'Tier 2 Allowances'!$B$14:$C$34,2,FALSE),0)</f>
        <v>0</v>
      </c>
      <c r="AQ8" s="20">
        <f>IF(AND(NOT(ISBLANK(AP8)),NOT(ISBLANK(VLOOKUP($F8,'Tier 2 Allowances'!$A$2:$W$6, 19,FALSE))),AP8&lt;11),AP8*VLOOKUP(AP$3,'Tier 2 Allowances'!$B$14:$C$34,2,FALSE),0)</f>
        <v>0</v>
      </c>
      <c r="AS8" s="20">
        <f>IF(AND(NOT(ISBLANK(AR8)),NOT(ISBLANK(VLOOKUP($F8,'Tier 2 Allowances'!$A$2:$W$6, 20,FALSE))),AR8&lt;2),AR8*VLOOKUP(AR$3,'Tier 2 Allowances'!$B$14:$C$34,2,FALSE),0)</f>
        <v>0</v>
      </c>
      <c r="AU8" s="20">
        <f>IF(AND(NOT(ISBLANK(AT8)),NOT(ISBLANK(VLOOKUP($F8,'Tier 2 Allowances'!$A$2:$W$6, 21,FALSE))),AT8&lt;2),AT8*VLOOKUP(AT$3,'Tier 2 Allowances'!$B$14:$C$34,2,FALSE),0)</f>
        <v>0</v>
      </c>
      <c r="AW8" s="20">
        <f>IF(AND(NOT(ISBLANK(AV8)),NOT(ISBLANK(VLOOKUP($F8,'Tier 2 Allowances'!$A$2:$W$6, 22,FALSE))),AV8&lt;2),AV8*VLOOKUP(AV$3,'Tier 2 Allowances'!$B$14:$C$34,2,FALSE),0)</f>
        <v>0</v>
      </c>
      <c r="AY8" s="20">
        <f>IF(AND(NOT(ISBLANK(AX8)),NOT(ISBLANK(VLOOKUP($F8,'Tier 2 Allowances'!$A$2:$W$6, 23,FALSE))),AX8&lt;2),AX8*VLOOKUP(AX$3,'Tier 2 Allowances'!$B$14:$C$34,2,FALSE),0)</f>
        <v>0</v>
      </c>
      <c r="BA8" s="21">
        <f t="shared" si="0"/>
        <v>14</v>
      </c>
      <c r="BC8" s="21">
        <f t="shared" si="1"/>
        <v>10</v>
      </c>
      <c r="BE8" s="21">
        <f t="shared" si="2"/>
        <v>0</v>
      </c>
      <c r="BG8" s="20">
        <f t="shared" si="3"/>
        <v>0</v>
      </c>
      <c r="BH8" s="20" t="str">
        <f t="shared" si="4"/>
        <v/>
      </c>
      <c r="BI8" s="21" t="str">
        <f t="shared" si="5"/>
        <v/>
      </c>
      <c r="BJ8" s="19"/>
      <c r="BK8" s="78"/>
      <c r="BL8" s="79" t="str">
        <f t="shared" si="6"/>
        <v/>
      </c>
      <c r="BM8" s="78"/>
      <c r="BN8" s="78"/>
      <c r="BO8" s="34"/>
    </row>
    <row r="9" spans="1:69">
      <c r="E9" s="17"/>
      <c r="G9" s="20">
        <f>IF(ISBLANK(F9),0,VLOOKUP($F9,'Tier 2 Allowances'!$A$2:$B$6,2,FALSE))</f>
        <v>0</v>
      </c>
      <c r="H9" s="85"/>
      <c r="I9" s="85"/>
      <c r="K9" s="20">
        <f>IF(AND(NOT(ISBLANK(J9)),NOT(ISBLANK(VLOOKUP($F9,'Tier 2 Allowances'!$A$2:$W$6,3,FALSE))),J9&lt;3), J9*VLOOKUP(J$3,'Tier 2 Allowances'!$B$14:$C$34,2,FALSE),0)</f>
        <v>0</v>
      </c>
      <c r="M9" s="20">
        <f>IF(AND(NOT(ISBLANK(L9)),NOT(ISBLANK(VLOOKUP($F9,'Tier 2 Allowances'!$A$2:$W$6,4,FALSE))),L9&lt;3),L9* VLOOKUP(L$3,'Tier 2 Allowances'!$B$14:$C$34,2,FALSE),0)</f>
        <v>0</v>
      </c>
      <c r="O9" s="20">
        <f>IF(AND(NOT(ISBLANK(N9)),NOT(ISBLANK(VLOOKUP($F9,'Tier 2 Allowances'!$A$2:$W$6,5,FALSE))),N9&lt;2),N9*VLOOKUP(N$3,'Tier 2 Allowances'!$B$14:$C$34,2,FALSE),0)</f>
        <v>0</v>
      </c>
      <c r="Q9" s="20">
        <f>IF(AND(NOT(ISBLANK(P9)),ISBLANK(R9),NOT(ISBLANK(VLOOKUP($F9,'Tier 2 Allowances'!$A$2:$W$6,6,FALSE))),P9&lt;2),P9*VLOOKUP(P$3,'Tier 2 Allowances'!$B$14:$C$34,2,FALSE),0)</f>
        <v>0</v>
      </c>
      <c r="S9" s="20">
        <f>IF(AND(NOT(ISBLANK(R9)),NOT(ISBLANK(VLOOKUP($F9,'Tier 2 Allowances'!$A$2:$W$6,7,FALSE))),R9&lt;2),R9*VLOOKUP(R$3,'Tier 2 Allowances'!$B$14:$C$34,2,FALSE),0)</f>
        <v>0</v>
      </c>
      <c r="U9" s="20">
        <f>IF(AND(NOT(ISBLANK(T9)),NOT(ISBLANK(VLOOKUP($F9,'Tier 2 Allowances'!$A$2:$W$6,8,FALSE)))*T9&lt;2),T9*VLOOKUP(T$3,'Tier 2 Allowances'!$B$14:$C$34,2,FALSE),0)</f>
        <v>0</v>
      </c>
      <c r="W9" s="20">
        <f>IF(AND(NOT(ISBLANK(V9)),ISBLANK(AB9),NOT(ISBLANK(VLOOKUP($F9,'Tier 2 Allowances'!$A$2:$W$6, 9,FALSE))),V9&lt;2),V9*VLOOKUP(V$3,'Tier 2 Allowances'!$B$14:$C$34,2,FALSE),0)</f>
        <v>0</v>
      </c>
      <c r="Y9" s="20">
        <f>IF(AND(NOT(ISBLANK(X9)),NOT(ISBLANK(VLOOKUP($F9,'Tier 2 Allowances'!$A$2:$W$6, 10,FALSE))),X9&lt;2),X9*VLOOKUP(X$3,'Tier 2 Allowances'!$B$14:$C$34,2,FALSE),0)</f>
        <v>0</v>
      </c>
      <c r="AA9" s="20">
        <f>IF(AND(NOT(ISBLANK(Z9)),ISBLANK(AB9),NOT(ISBLANK(VLOOKUP($F9,'Tier 2 Allowances'!$A$2:$W$6, 11,FALSE))),Z9&lt;2),Z9*VLOOKUP(Z$3,'Tier 2 Allowances'!$B$14:$C$34,2,FALSE),0)</f>
        <v>0</v>
      </c>
      <c r="AC9" s="20">
        <f>IF(AND(NOT(ISBLANK(AB9)),NOT(ISBLANK(VLOOKUP($F9,'Tier 2 Allowances'!$A$2:$W$6, 12,FALSE))),AB9&lt;2),AB9*VLOOKUP(AB$3,'Tier 2 Allowances'!$B$14:$C$34,2,FALSE),0)</f>
        <v>0</v>
      </c>
      <c r="AE9" s="20">
        <f>IF(AND(NOT(ISBLANK(AD9)),NOT(ISBLANK(VLOOKUP($F9,'Tier 2 Allowances'!$A$2:$W$6, 13,FALSE))),AD9&lt;2),AD9*VLOOKUP(AD$3,'Tier 2 Allowances'!$B$14:$C$34,2,FALSE),0)</f>
        <v>0</v>
      </c>
      <c r="AG9" s="20">
        <f>IF(AND(NOT(ISBLANK(AF9)),NOT(ISBLANK(VLOOKUP($F9,'Tier 2 Allowances'!$A$2:$W$6, 14,FALSE))),AF9&lt;2),AF9*VLOOKUP(AD$3,'Tier 2 Allowances'!$B$14:$C$34,2,FALSE),0)</f>
        <v>0</v>
      </c>
      <c r="AI9" s="20">
        <f>IF(AND(NOT(ISBLANK(AH9)),NOT(ISBLANK(VLOOKUP($F9,'Tier 2 Allowances'!$A$2:$W$6, 15,FALSE))),AH9&lt;2),AH9*VLOOKUP(AH$3,'Tier 2 Allowances'!$B$14:$C$34,2,FALSE),0)</f>
        <v>0</v>
      </c>
      <c r="AK9" s="20">
        <f>IF(AND(NOT(ISBLANK(AJ9)),NOT(ISBLANK(VLOOKUP($F9,'Tier 2 Allowances'!$A$2:$W$6, 18,FALSE))),AJ9&lt;6),AJ9*VLOOKUP(AJ$3,'Tier 2 Allowances'!$B$14:$C$34,2,FALSE),0)</f>
        <v>0</v>
      </c>
      <c r="AM9" s="20">
        <f>IF(AND(NOT(ISBLANK(AL9)),NOT(ISBLANK(VLOOKUP($F9,'Tier 2 Allowances'!$A$2:$W$6, 17,FALSE))),AL9&lt;2),AL9*VLOOKUP(AL$3,'Tier 2 Allowances'!$B$14:$C$34,2,FALSE),0)</f>
        <v>0</v>
      </c>
      <c r="AO9" s="20">
        <f>IF(AND(NOT(ISBLANK(AN9)),NOT(ISBLANK(VLOOKUP($F9,'Tier 2 Allowances'!$A$2:$W$6, 18,FALSE))),AN9&lt;11),AN9*VLOOKUP(AN$3,'Tier 2 Allowances'!$B$14:$C$34,2,FALSE),0)</f>
        <v>0</v>
      </c>
      <c r="AQ9" s="20">
        <f>IF(AND(NOT(ISBLANK(AP9)),NOT(ISBLANK(VLOOKUP($F9,'Tier 2 Allowances'!$A$2:$W$6, 19,FALSE))),AP9&lt;11),AP9*VLOOKUP(AP$3,'Tier 2 Allowances'!$B$14:$C$34,2,FALSE),0)</f>
        <v>0</v>
      </c>
      <c r="AS9" s="20">
        <f>IF(AND(NOT(ISBLANK(AR9)),NOT(ISBLANK(VLOOKUP($F9,'Tier 2 Allowances'!$A$2:$W$6, 20,FALSE))),AR9&lt;2),AR9*VLOOKUP(AR$3,'Tier 2 Allowances'!$B$14:$C$34,2,FALSE),0)</f>
        <v>0</v>
      </c>
      <c r="AU9" s="20">
        <f>IF(AND(NOT(ISBLANK(AT9)),NOT(ISBLANK(VLOOKUP($F9,'Tier 2 Allowances'!$A$2:$W$6, 21,FALSE))),AT9&lt;2),AT9*VLOOKUP(AT$3,'Tier 2 Allowances'!$B$14:$C$34,2,FALSE),0)</f>
        <v>0</v>
      </c>
      <c r="AW9" s="20">
        <f>IF(AND(NOT(ISBLANK(AV9)),NOT(ISBLANK(VLOOKUP($F9,'Tier 2 Allowances'!$A$2:$W$6, 22,FALSE))),AV9&lt;2),AV9*VLOOKUP(AV$3,'Tier 2 Allowances'!$B$14:$C$34,2,FALSE),0)</f>
        <v>0</v>
      </c>
      <c r="AY9" s="20">
        <f>IF(AND(NOT(ISBLANK(AX9)),NOT(ISBLANK(VLOOKUP($F9,'Tier 2 Allowances'!$A$2:$W$6, 23,FALSE))),AX9&lt;2),AX9*VLOOKUP(AX$3,'Tier 2 Allowances'!$B$14:$C$34,2,FALSE),0)</f>
        <v>0</v>
      </c>
      <c r="BA9" s="21">
        <f t="shared" si="0"/>
        <v>14</v>
      </c>
      <c r="BC9" s="21">
        <f t="shared" si="1"/>
        <v>10</v>
      </c>
      <c r="BE9" s="21">
        <f t="shared" si="2"/>
        <v>0</v>
      </c>
      <c r="BG9" s="20">
        <f t="shared" si="3"/>
        <v>0</v>
      </c>
      <c r="BH9" s="20" t="str">
        <f t="shared" si="4"/>
        <v/>
      </c>
      <c r="BI9" s="21" t="str">
        <f t="shared" si="5"/>
        <v/>
      </c>
      <c r="BJ9" s="19"/>
      <c r="BK9" s="78"/>
      <c r="BL9" s="79" t="str">
        <f t="shared" si="6"/>
        <v/>
      </c>
      <c r="BM9" s="78"/>
      <c r="BN9" s="78"/>
    </row>
    <row r="10" spans="1:69">
      <c r="E10" s="17"/>
      <c r="G10" s="20">
        <f>IF(ISBLANK(F10),0,VLOOKUP($F10,'Tier 2 Allowances'!$A$2:$B$6,2,FALSE))</f>
        <v>0</v>
      </c>
      <c r="H10" s="85"/>
      <c r="I10" s="85"/>
      <c r="K10" s="20">
        <f>IF(AND(NOT(ISBLANK(J10)),NOT(ISBLANK(VLOOKUP($F10,'Tier 2 Allowances'!$A$2:$W$6,3,FALSE))),J10&lt;3), J10*VLOOKUP(J$3,'Tier 2 Allowances'!$B$14:$C$34,2,FALSE),0)</f>
        <v>0</v>
      </c>
      <c r="M10" s="20">
        <f>IF(AND(NOT(ISBLANK(L10)),NOT(ISBLANK(VLOOKUP($F10,'Tier 2 Allowances'!$A$2:$W$6,4,FALSE))),L10&lt;3),L10* VLOOKUP(L$3,'Tier 2 Allowances'!$B$14:$C$34,2,FALSE),0)</f>
        <v>0</v>
      </c>
      <c r="O10" s="20">
        <f>IF(AND(NOT(ISBLANK(N10)),NOT(ISBLANK(VLOOKUP($F10,'Tier 2 Allowances'!$A$2:$W$6,5,FALSE))),N10&lt;2),N10*VLOOKUP(N$3,'Tier 2 Allowances'!$B$14:$C$34,2,FALSE),0)</f>
        <v>0</v>
      </c>
      <c r="Q10" s="20">
        <f>IF(AND(NOT(ISBLANK(P10)),ISBLANK(R10),NOT(ISBLANK(VLOOKUP($F10,'Tier 2 Allowances'!$A$2:$W$6,6,FALSE))),P10&lt;2),P10*VLOOKUP(P$3,'Tier 2 Allowances'!$B$14:$C$34,2,FALSE),0)</f>
        <v>0</v>
      </c>
      <c r="S10" s="20">
        <f>IF(AND(NOT(ISBLANK(R10)),NOT(ISBLANK(VLOOKUP($F10,'Tier 2 Allowances'!$A$2:$W$6,7,FALSE))),R10&lt;2),R10*VLOOKUP(R$3,'Tier 2 Allowances'!$B$14:$C$34,2,FALSE),0)</f>
        <v>0</v>
      </c>
      <c r="U10" s="20">
        <f>IF(AND(NOT(ISBLANK(T10)),NOT(ISBLANK(VLOOKUP($F10,'Tier 2 Allowances'!$A$2:$W$6,8,FALSE)))*T10&lt;2),T10*VLOOKUP(T$3,'Tier 2 Allowances'!$B$14:$C$34,2,FALSE),0)</f>
        <v>0</v>
      </c>
      <c r="W10" s="20">
        <f>IF(AND(NOT(ISBLANK(V10)),ISBLANK(AB10),NOT(ISBLANK(VLOOKUP($F10,'Tier 2 Allowances'!$A$2:$W$6, 9,FALSE))),V10&lt;2),V10*VLOOKUP(V$3,'Tier 2 Allowances'!$B$14:$C$34,2,FALSE),0)</f>
        <v>0</v>
      </c>
      <c r="Y10" s="20">
        <f>IF(AND(NOT(ISBLANK(X10)),NOT(ISBLANK(VLOOKUP($F10,'Tier 2 Allowances'!$A$2:$W$6, 10,FALSE))),X10&lt;2),X10*VLOOKUP(X$3,'Tier 2 Allowances'!$B$14:$C$34,2,FALSE),0)</f>
        <v>0</v>
      </c>
      <c r="AA10" s="20">
        <f>IF(AND(NOT(ISBLANK(Z10)),ISBLANK(AB10),NOT(ISBLANK(VLOOKUP($F10,'Tier 2 Allowances'!$A$2:$W$6, 11,FALSE))),Z10&lt;2),Z10*VLOOKUP(Z$3,'Tier 2 Allowances'!$B$14:$C$34,2,FALSE),0)</f>
        <v>0</v>
      </c>
      <c r="AC10" s="20">
        <f>IF(AND(NOT(ISBLANK(AB10)),NOT(ISBLANK(VLOOKUP($F10,'Tier 2 Allowances'!$A$2:$W$6, 12,FALSE))),AB10&lt;2),AB10*VLOOKUP(AB$3,'Tier 2 Allowances'!$B$14:$C$34,2,FALSE),0)</f>
        <v>0</v>
      </c>
      <c r="AE10" s="20">
        <f>IF(AND(NOT(ISBLANK(AD10)),NOT(ISBLANK(VLOOKUP($F10,'Tier 2 Allowances'!$A$2:$W$6, 13,FALSE))),AD10&lt;2),AD10*VLOOKUP(AD$3,'Tier 2 Allowances'!$B$14:$C$34,2,FALSE),0)</f>
        <v>0</v>
      </c>
      <c r="AG10" s="20">
        <f>IF(AND(NOT(ISBLANK(AF10)),NOT(ISBLANK(VLOOKUP($F10,'Tier 2 Allowances'!$A$2:$W$6, 14,FALSE))),AF10&lt;2),AF10*VLOOKUP(AD$3,'Tier 2 Allowances'!$B$14:$C$34,2,FALSE),0)</f>
        <v>0</v>
      </c>
      <c r="AI10" s="20">
        <f>IF(AND(NOT(ISBLANK(AH10)),NOT(ISBLANK(VLOOKUP($F10,'Tier 2 Allowances'!$A$2:$W$6, 15,FALSE))),AH10&lt;2),AH10*VLOOKUP(AH$3,'Tier 2 Allowances'!$B$14:$C$34,2,FALSE),0)</f>
        <v>0</v>
      </c>
      <c r="AK10" s="20">
        <f>IF(AND(NOT(ISBLANK(AJ10)),NOT(ISBLANK(VLOOKUP($F10,'Tier 2 Allowances'!$A$2:$W$6, 18,FALSE))),AJ10&lt;6),AJ10*VLOOKUP(AJ$3,'Tier 2 Allowances'!$B$14:$C$34,2,FALSE),0)</f>
        <v>0</v>
      </c>
      <c r="AM10" s="20">
        <f>IF(AND(NOT(ISBLANK(AL10)),NOT(ISBLANK(VLOOKUP($F10,'Tier 2 Allowances'!$A$2:$W$6, 17,FALSE))),AL10&lt;2),AL10*VLOOKUP(AL$3,'Tier 2 Allowances'!$B$14:$C$34,2,FALSE),0)</f>
        <v>0</v>
      </c>
      <c r="AO10" s="20">
        <f>IF(AND(NOT(ISBLANK(AN10)),NOT(ISBLANK(VLOOKUP($F10,'Tier 2 Allowances'!$A$2:$W$6, 18,FALSE))),AN10&lt;11),AN10*VLOOKUP(AN$3,'Tier 2 Allowances'!$B$14:$C$34,2,FALSE),0)</f>
        <v>0</v>
      </c>
      <c r="AQ10" s="20">
        <f>IF(AND(NOT(ISBLANK(AP10)),NOT(ISBLANK(VLOOKUP($F10,'Tier 2 Allowances'!$A$2:$W$6, 19,FALSE))),AP10&lt;11),AP10*VLOOKUP(AP$3,'Tier 2 Allowances'!$B$14:$C$34,2,FALSE),0)</f>
        <v>0</v>
      </c>
      <c r="AS10" s="20">
        <f>IF(AND(NOT(ISBLANK(AR10)),NOT(ISBLANK(VLOOKUP($F10,'Tier 2 Allowances'!$A$2:$W$6, 20,FALSE))),AR10&lt;2),AR10*VLOOKUP(AR$3,'Tier 2 Allowances'!$B$14:$C$34,2,FALSE),0)</f>
        <v>0</v>
      </c>
      <c r="AU10" s="20">
        <f>IF(AND(NOT(ISBLANK(AT10)),NOT(ISBLANK(VLOOKUP($F10,'Tier 2 Allowances'!$A$2:$W$6, 21,FALSE))),AT10&lt;2),AT10*VLOOKUP(AT$3,'Tier 2 Allowances'!$B$14:$C$34,2,FALSE),0)</f>
        <v>0</v>
      </c>
      <c r="AW10" s="20">
        <f>IF(AND(NOT(ISBLANK(AV10)),NOT(ISBLANK(VLOOKUP($F10,'Tier 2 Allowances'!$A$2:$W$6, 22,FALSE))),AV10&lt;2),AV10*VLOOKUP(AV$3,'Tier 2 Allowances'!$B$14:$C$34,2,FALSE),0)</f>
        <v>0</v>
      </c>
      <c r="AY10" s="20">
        <f>IF(AND(NOT(ISBLANK(AX10)),NOT(ISBLANK(VLOOKUP($F10,'Tier 2 Allowances'!$A$2:$W$6, 23,FALSE))),AX10&lt;2),AX10*VLOOKUP(AX$3,'Tier 2 Allowances'!$B$14:$C$34,2,FALSE),0)</f>
        <v>0</v>
      </c>
      <c r="BA10" s="21">
        <f t="shared" si="0"/>
        <v>14</v>
      </c>
      <c r="BC10" s="21">
        <f t="shared" si="1"/>
        <v>10</v>
      </c>
      <c r="BE10" s="21">
        <f t="shared" si="2"/>
        <v>0</v>
      </c>
      <c r="BG10" s="20">
        <f t="shared" si="3"/>
        <v>0</v>
      </c>
      <c r="BH10" s="20" t="str">
        <f t="shared" si="4"/>
        <v/>
      </c>
      <c r="BI10" s="21" t="str">
        <f t="shared" si="5"/>
        <v/>
      </c>
      <c r="BJ10" s="19"/>
      <c r="BK10" s="78"/>
      <c r="BL10" s="79" t="str">
        <f t="shared" si="6"/>
        <v/>
      </c>
      <c r="BM10" s="78"/>
      <c r="BN10" s="78"/>
    </row>
    <row r="11" spans="1:69">
      <c r="E11" s="17"/>
      <c r="G11" s="20">
        <f>IF(ISBLANK(F11),0,VLOOKUP($F11,'Tier 2 Allowances'!$A$2:$B$6,2,FALSE))</f>
        <v>0</v>
      </c>
      <c r="H11" s="85"/>
      <c r="I11" s="85"/>
      <c r="K11" s="20">
        <f>IF(AND(NOT(ISBLANK(J11)),NOT(ISBLANK(VLOOKUP($F11,'Tier 2 Allowances'!$A$2:$W$6,3,FALSE))),J11&lt;3), J11*VLOOKUP(J$3,'Tier 2 Allowances'!$B$14:$C$34,2,FALSE),0)</f>
        <v>0</v>
      </c>
      <c r="M11" s="20">
        <f>IF(AND(NOT(ISBLANK(L11)),NOT(ISBLANK(VLOOKUP($F11,'Tier 2 Allowances'!$A$2:$W$6,4,FALSE))),L11&lt;3),L11* VLOOKUP(L$3,'Tier 2 Allowances'!$B$14:$C$34,2,FALSE),0)</f>
        <v>0</v>
      </c>
      <c r="O11" s="20">
        <f>IF(AND(NOT(ISBLANK(N11)),NOT(ISBLANK(VLOOKUP($F11,'Tier 2 Allowances'!$A$2:$W$6,5,FALSE))),N11&lt;2),N11*VLOOKUP(N$3,'Tier 2 Allowances'!$B$14:$C$34,2,FALSE),0)</f>
        <v>0</v>
      </c>
      <c r="Q11" s="20">
        <f>IF(AND(NOT(ISBLANK(P11)),ISBLANK(R11),NOT(ISBLANK(VLOOKUP($F11,'Tier 2 Allowances'!$A$2:$W$6,6,FALSE))),P11&lt;2),P11*VLOOKUP(P$3,'Tier 2 Allowances'!$B$14:$C$34,2,FALSE),0)</f>
        <v>0</v>
      </c>
      <c r="S11" s="20">
        <f>IF(AND(NOT(ISBLANK(R11)),NOT(ISBLANK(VLOOKUP($F11,'Tier 2 Allowances'!$A$2:$W$6,7,FALSE))),R11&lt;2),R11*VLOOKUP(R$3,'Tier 2 Allowances'!$B$14:$C$34,2,FALSE),0)</f>
        <v>0</v>
      </c>
      <c r="U11" s="20">
        <f>IF(AND(NOT(ISBLANK(T11)),NOT(ISBLANK(VLOOKUP($F11,'Tier 2 Allowances'!$A$2:$W$6,8,FALSE)))*T11&lt;2),T11*VLOOKUP(T$3,'Tier 2 Allowances'!$B$14:$C$34,2,FALSE),0)</f>
        <v>0</v>
      </c>
      <c r="W11" s="20">
        <f>IF(AND(NOT(ISBLANK(V11)),ISBLANK(AB11),NOT(ISBLANK(VLOOKUP($F11,'Tier 2 Allowances'!$A$2:$W$6, 9,FALSE))),V11&lt;2),V11*VLOOKUP(V$3,'Tier 2 Allowances'!$B$14:$C$34,2,FALSE),0)</f>
        <v>0</v>
      </c>
      <c r="Y11" s="20">
        <f>IF(AND(NOT(ISBLANK(X11)),NOT(ISBLANK(VLOOKUP($F11,'Tier 2 Allowances'!$A$2:$W$6, 10,FALSE))),X11&lt;2),X11*VLOOKUP(X$3,'Tier 2 Allowances'!$B$14:$C$34,2,FALSE),0)</f>
        <v>0</v>
      </c>
      <c r="AA11" s="20">
        <f>IF(AND(NOT(ISBLANK(Z11)),ISBLANK(AB11),NOT(ISBLANK(VLOOKUP($F11,'Tier 2 Allowances'!$A$2:$W$6, 11,FALSE))),Z11&lt;2),Z11*VLOOKUP(Z$3,'Tier 2 Allowances'!$B$14:$C$34,2,FALSE),0)</f>
        <v>0</v>
      </c>
      <c r="AC11" s="20">
        <f>IF(AND(NOT(ISBLANK(AB11)),NOT(ISBLANK(VLOOKUP($F11,'Tier 2 Allowances'!$A$2:$W$6, 12,FALSE))),AB11&lt;2),AB11*VLOOKUP(AB$3,'Tier 2 Allowances'!$B$14:$C$34,2,FALSE),0)</f>
        <v>0</v>
      </c>
      <c r="AE11" s="20">
        <f>IF(AND(NOT(ISBLANK(AD11)),NOT(ISBLANK(VLOOKUP($F11,'Tier 2 Allowances'!$A$2:$W$6, 13,FALSE))),AD11&lt;2),AD11*VLOOKUP(AD$3,'Tier 2 Allowances'!$B$14:$C$34,2,FALSE),0)</f>
        <v>0</v>
      </c>
      <c r="AG11" s="20">
        <f>IF(AND(NOT(ISBLANK(AF11)),NOT(ISBLANK(VLOOKUP($F11,'Tier 2 Allowances'!$A$2:$W$6, 14,FALSE))),AF11&lt;2),AF11*VLOOKUP(AD$3,'Tier 2 Allowances'!$B$14:$C$34,2,FALSE),0)</f>
        <v>0</v>
      </c>
      <c r="AI11" s="20">
        <f>IF(AND(NOT(ISBLANK(AH11)),NOT(ISBLANK(VLOOKUP($F11,'Tier 2 Allowances'!$A$2:$W$6, 15,FALSE))),AH11&lt;2),AH11*VLOOKUP(AH$3,'Tier 2 Allowances'!$B$14:$C$34,2,FALSE),0)</f>
        <v>0</v>
      </c>
      <c r="AK11" s="20">
        <f>IF(AND(NOT(ISBLANK(AJ11)),NOT(ISBLANK(VLOOKUP($F11,'Tier 2 Allowances'!$A$2:$W$6, 18,FALSE))),AJ11&lt;6),AJ11*VLOOKUP(AJ$3,'Tier 2 Allowances'!$B$14:$C$34,2,FALSE),0)</f>
        <v>0</v>
      </c>
      <c r="AM11" s="20">
        <f>IF(AND(NOT(ISBLANK(AL11)),NOT(ISBLANK(VLOOKUP($F11,'Tier 2 Allowances'!$A$2:$W$6, 17,FALSE))),AL11&lt;2),AL11*VLOOKUP(AL$3,'Tier 2 Allowances'!$B$14:$C$34,2,FALSE),0)</f>
        <v>0</v>
      </c>
      <c r="AO11" s="20">
        <f>IF(AND(NOT(ISBLANK(AN11)),NOT(ISBLANK(VLOOKUP($F11,'Tier 2 Allowances'!$A$2:$W$6, 18,FALSE))),AN11&lt;11),AN11*VLOOKUP(AN$3,'Tier 2 Allowances'!$B$14:$C$34,2,FALSE),0)</f>
        <v>0</v>
      </c>
      <c r="AQ11" s="20">
        <f>IF(AND(NOT(ISBLANK(AP11)),NOT(ISBLANK(VLOOKUP($F11,'Tier 2 Allowances'!$A$2:$W$6, 19,FALSE))),AP11&lt;11),AP11*VLOOKUP(AP$3,'Tier 2 Allowances'!$B$14:$C$34,2,FALSE),0)</f>
        <v>0</v>
      </c>
      <c r="AS11" s="20">
        <f>IF(AND(NOT(ISBLANK(AR11)),NOT(ISBLANK(VLOOKUP($F11,'Tier 2 Allowances'!$A$2:$W$6, 20,FALSE))),AR11&lt;2),AR11*VLOOKUP(AR$3,'Tier 2 Allowances'!$B$14:$C$34,2,FALSE),0)</f>
        <v>0</v>
      </c>
      <c r="AU11" s="20">
        <f>IF(AND(NOT(ISBLANK(AT11)),NOT(ISBLANK(VLOOKUP($F11,'Tier 2 Allowances'!$A$2:$W$6, 21,FALSE))),AT11&lt;2),AT11*VLOOKUP(AT$3,'Tier 2 Allowances'!$B$14:$C$34,2,FALSE),0)</f>
        <v>0</v>
      </c>
      <c r="AW11" s="20">
        <f>IF(AND(NOT(ISBLANK(AV11)),NOT(ISBLANK(VLOOKUP($F11,'Tier 2 Allowances'!$A$2:$W$6, 22,FALSE))),AV11&lt;2),AV11*VLOOKUP(AV$3,'Tier 2 Allowances'!$B$14:$C$34,2,FALSE),0)</f>
        <v>0</v>
      </c>
      <c r="AY11" s="20">
        <f>IF(AND(NOT(ISBLANK(AX11)),NOT(ISBLANK(VLOOKUP($F11,'Tier 2 Allowances'!$A$2:$W$6, 23,FALSE))),AX11&lt;2),AX11*VLOOKUP(AX$3,'Tier 2 Allowances'!$B$14:$C$34,2,FALSE),0)</f>
        <v>0</v>
      </c>
      <c r="BA11" s="21">
        <f t="shared" si="0"/>
        <v>14</v>
      </c>
      <c r="BC11" s="21">
        <f t="shared" si="1"/>
        <v>10</v>
      </c>
      <c r="BE11" s="21">
        <f t="shared" si="2"/>
        <v>0</v>
      </c>
      <c r="BG11" s="20">
        <f t="shared" si="3"/>
        <v>0</v>
      </c>
      <c r="BH11" s="20" t="str">
        <f t="shared" si="4"/>
        <v/>
      </c>
      <c r="BI11" s="21" t="str">
        <f t="shared" si="5"/>
        <v/>
      </c>
      <c r="BJ11" s="19"/>
      <c r="BK11" s="78"/>
      <c r="BL11" s="79" t="str">
        <f t="shared" si="6"/>
        <v/>
      </c>
      <c r="BM11" s="78"/>
      <c r="BN11" s="78"/>
    </row>
    <row r="12" spans="1:69">
      <c r="E12" s="17"/>
      <c r="G12" s="20">
        <f>IF(ISBLANK(F12),0,VLOOKUP($F12,'Tier 2 Allowances'!$A$2:$B$6,2,FALSE))</f>
        <v>0</v>
      </c>
      <c r="H12" s="85"/>
      <c r="I12" s="85"/>
      <c r="K12" s="20">
        <f>IF(AND(NOT(ISBLANK(J12)),NOT(ISBLANK(VLOOKUP($F12,'Tier 2 Allowances'!$A$2:$W$6,3,FALSE))),J12&lt;3), J12*VLOOKUP(J$3,'Tier 2 Allowances'!$B$14:$C$34,2,FALSE),0)</f>
        <v>0</v>
      </c>
      <c r="M12" s="20">
        <f>IF(AND(NOT(ISBLANK(L12)),NOT(ISBLANK(VLOOKUP($F12,'Tier 2 Allowances'!$A$2:$W$6,4,FALSE))),L12&lt;3),L12* VLOOKUP(L$3,'Tier 2 Allowances'!$B$14:$C$34,2,FALSE),0)</f>
        <v>0</v>
      </c>
      <c r="O12" s="20">
        <f>IF(AND(NOT(ISBLANK(N12)),NOT(ISBLANK(VLOOKUP($F12,'Tier 2 Allowances'!$A$2:$W$6,5,FALSE))),N12&lt;2),N12*VLOOKUP(N$3,'Tier 2 Allowances'!$B$14:$C$34,2,FALSE),0)</f>
        <v>0</v>
      </c>
      <c r="Q12" s="20">
        <f>IF(AND(NOT(ISBLANK(P12)),ISBLANK(R12),NOT(ISBLANK(VLOOKUP($F12,'Tier 2 Allowances'!$A$2:$W$6,6,FALSE))),P12&lt;2),P12*VLOOKUP(P$3,'Tier 2 Allowances'!$B$14:$C$34,2,FALSE),0)</f>
        <v>0</v>
      </c>
      <c r="S12" s="20">
        <f>IF(AND(NOT(ISBLANK(R12)),NOT(ISBLANK(VLOOKUP($F12,'Tier 2 Allowances'!$A$2:$W$6,7,FALSE))),R12&lt;2),R12*VLOOKUP(R$3,'Tier 2 Allowances'!$B$14:$C$34,2,FALSE),0)</f>
        <v>0</v>
      </c>
      <c r="U12" s="20">
        <f>IF(AND(NOT(ISBLANK(T12)),NOT(ISBLANK(VLOOKUP($F12,'Tier 2 Allowances'!$A$2:$W$6,8,FALSE)))*T12&lt;2),T12*VLOOKUP(T$3,'Tier 2 Allowances'!$B$14:$C$34,2,FALSE),0)</f>
        <v>0</v>
      </c>
      <c r="W12" s="20">
        <f>IF(AND(NOT(ISBLANK(V12)),ISBLANK(AB12),NOT(ISBLANK(VLOOKUP($F12,'Tier 2 Allowances'!$A$2:$W$6, 9,FALSE))),V12&lt;2),V12*VLOOKUP(V$3,'Tier 2 Allowances'!$B$14:$C$34,2,FALSE),0)</f>
        <v>0</v>
      </c>
      <c r="Y12" s="20">
        <f>IF(AND(NOT(ISBLANK(X12)),NOT(ISBLANK(VLOOKUP($F12,'Tier 2 Allowances'!$A$2:$W$6, 10,FALSE))),X12&lt;2),X12*VLOOKUP(X$3,'Tier 2 Allowances'!$B$14:$C$34,2,FALSE),0)</f>
        <v>0</v>
      </c>
      <c r="AA12" s="20">
        <f>IF(AND(NOT(ISBLANK(Z12)),ISBLANK(AB12),NOT(ISBLANK(VLOOKUP($F12,'Tier 2 Allowances'!$A$2:$W$6, 11,FALSE))),Z12&lt;2),Z12*VLOOKUP(Z$3,'Tier 2 Allowances'!$B$14:$C$34,2,FALSE),0)</f>
        <v>0</v>
      </c>
      <c r="AC12" s="20">
        <f>IF(AND(NOT(ISBLANK(AB12)),NOT(ISBLANK(VLOOKUP($F12,'Tier 2 Allowances'!$A$2:$W$6, 12,FALSE))),AB12&lt;2),AB12*VLOOKUP(AB$3,'Tier 2 Allowances'!$B$14:$C$34,2,FALSE),0)</f>
        <v>0</v>
      </c>
      <c r="AE12" s="20">
        <f>IF(AND(NOT(ISBLANK(AD12)),NOT(ISBLANK(VLOOKUP($F12,'Tier 2 Allowances'!$A$2:$W$6, 13,FALSE))),AD12&lt;2),AD12*VLOOKUP(AD$3,'Tier 2 Allowances'!$B$14:$C$34,2,FALSE),0)</f>
        <v>0</v>
      </c>
      <c r="AG12" s="20">
        <f>IF(AND(NOT(ISBLANK(AF12)),NOT(ISBLANK(VLOOKUP($F12,'Tier 2 Allowances'!$A$2:$W$6, 14,FALSE))),AF12&lt;2),AF12*VLOOKUP(AD$3,'Tier 2 Allowances'!$B$14:$C$34,2,FALSE),0)</f>
        <v>0</v>
      </c>
      <c r="AI12" s="20">
        <f>IF(AND(NOT(ISBLANK(AH12)),NOT(ISBLANK(VLOOKUP($F12,'Tier 2 Allowances'!$A$2:$W$6, 15,FALSE))),AH12&lt;2),AH12*VLOOKUP(AH$3,'Tier 2 Allowances'!$B$14:$C$34,2,FALSE),0)</f>
        <v>0</v>
      </c>
      <c r="AK12" s="20">
        <f>IF(AND(NOT(ISBLANK(AJ12)),NOT(ISBLANK(VLOOKUP($F12,'Tier 2 Allowances'!$A$2:$W$6, 18,FALSE))),AJ12&lt;6),AJ12*VLOOKUP(AJ$3,'Tier 2 Allowances'!$B$14:$C$34,2,FALSE),0)</f>
        <v>0</v>
      </c>
      <c r="AM12" s="20">
        <f>IF(AND(NOT(ISBLANK(AL12)),NOT(ISBLANK(VLOOKUP($F12,'Tier 2 Allowances'!$A$2:$W$6, 17,FALSE))),AL12&lt;2),AL12*VLOOKUP(AL$3,'Tier 2 Allowances'!$B$14:$C$34,2,FALSE),0)</f>
        <v>0</v>
      </c>
      <c r="AO12" s="20">
        <f>IF(AND(NOT(ISBLANK(AN12)),NOT(ISBLANK(VLOOKUP($F12,'Tier 2 Allowances'!$A$2:$W$6, 18,FALSE))),AN12&lt;11),AN12*VLOOKUP(AN$3,'Tier 2 Allowances'!$B$14:$C$34,2,FALSE),0)</f>
        <v>0</v>
      </c>
      <c r="AQ12" s="20">
        <f>IF(AND(NOT(ISBLANK(AP12)),NOT(ISBLANK(VLOOKUP($F12,'Tier 2 Allowances'!$A$2:$W$6, 19,FALSE))),AP12&lt;11),AP12*VLOOKUP(AP$3,'Tier 2 Allowances'!$B$14:$C$34,2,FALSE),0)</f>
        <v>0</v>
      </c>
      <c r="AS12" s="20">
        <f>IF(AND(NOT(ISBLANK(AR12)),NOT(ISBLANK(VLOOKUP($F12,'Tier 2 Allowances'!$A$2:$W$6, 20,FALSE))),AR12&lt;2),AR12*VLOOKUP(AR$3,'Tier 2 Allowances'!$B$14:$C$34,2,FALSE),0)</f>
        <v>0</v>
      </c>
      <c r="AU12" s="20">
        <f>IF(AND(NOT(ISBLANK(AT12)),NOT(ISBLANK(VLOOKUP($F12,'Tier 2 Allowances'!$A$2:$W$6, 21,FALSE))),AT12&lt;2),AT12*VLOOKUP(AT$3,'Tier 2 Allowances'!$B$14:$C$34,2,FALSE),0)</f>
        <v>0</v>
      </c>
      <c r="AW12" s="20">
        <f>IF(AND(NOT(ISBLANK(AV12)),NOT(ISBLANK(VLOOKUP($F12,'Tier 2 Allowances'!$A$2:$W$6, 22,FALSE))),AV12&lt;2),AV12*VLOOKUP(AV$3,'Tier 2 Allowances'!$B$14:$C$34,2,FALSE),0)</f>
        <v>0</v>
      </c>
      <c r="AY12" s="20">
        <f>IF(AND(NOT(ISBLANK(AX12)),NOT(ISBLANK(VLOOKUP($F12,'Tier 2 Allowances'!$A$2:$W$6, 23,FALSE))),AX12&lt;2),AX12*VLOOKUP(AX$3,'Tier 2 Allowances'!$B$14:$C$34,2,FALSE),0)</f>
        <v>0</v>
      </c>
      <c r="BA12" s="21">
        <f t="shared" si="0"/>
        <v>14</v>
      </c>
      <c r="BC12" s="21">
        <f t="shared" si="1"/>
        <v>10</v>
      </c>
      <c r="BE12" s="21">
        <f t="shared" si="2"/>
        <v>0</v>
      </c>
      <c r="BG12" s="20">
        <f t="shared" si="3"/>
        <v>0</v>
      </c>
      <c r="BH12" s="20" t="str">
        <f t="shared" si="4"/>
        <v/>
      </c>
      <c r="BI12" s="21" t="str">
        <f t="shared" si="5"/>
        <v/>
      </c>
      <c r="BJ12" s="19"/>
      <c r="BK12" s="78"/>
      <c r="BL12" s="79" t="str">
        <f t="shared" si="6"/>
        <v/>
      </c>
      <c r="BM12" s="78"/>
      <c r="BN12" s="78"/>
    </row>
    <row r="13" spans="1:69">
      <c r="E13" s="17"/>
      <c r="G13" s="20">
        <f>IF(ISBLANK(F13),0,VLOOKUP($F13,'Tier 2 Allowances'!$A$2:$B$6,2,FALSE))</f>
        <v>0</v>
      </c>
      <c r="H13" s="85"/>
      <c r="I13" s="85"/>
      <c r="K13" s="20">
        <f>IF(AND(NOT(ISBLANK(J13)),NOT(ISBLANK(VLOOKUP($F13,'Tier 2 Allowances'!$A$2:$W$6,3,FALSE))),J13&lt;3), J13*VLOOKUP(J$3,'Tier 2 Allowances'!$B$14:$C$34,2,FALSE),0)</f>
        <v>0</v>
      </c>
      <c r="M13" s="20">
        <f>IF(AND(NOT(ISBLANK(L13)),NOT(ISBLANK(VLOOKUP($F13,'Tier 2 Allowances'!$A$2:$W$6,4,FALSE))),L13&lt;3),L13* VLOOKUP(L$3,'Tier 2 Allowances'!$B$14:$C$34,2,FALSE),0)</f>
        <v>0</v>
      </c>
      <c r="O13" s="20">
        <f>IF(AND(NOT(ISBLANK(N13)),NOT(ISBLANK(VLOOKUP($F13,'Tier 2 Allowances'!$A$2:$W$6,5,FALSE))),N13&lt;2),N13*VLOOKUP(N$3,'Tier 2 Allowances'!$B$14:$C$34,2,FALSE),0)</f>
        <v>0</v>
      </c>
      <c r="Q13" s="20">
        <f>IF(AND(NOT(ISBLANK(P13)),ISBLANK(R13),NOT(ISBLANK(VLOOKUP($F13,'Tier 2 Allowances'!$A$2:$W$6,6,FALSE))),P13&lt;2),P13*VLOOKUP(P$3,'Tier 2 Allowances'!$B$14:$C$34,2,FALSE),0)</f>
        <v>0</v>
      </c>
      <c r="S13" s="20">
        <f>IF(AND(NOT(ISBLANK(R13)),NOT(ISBLANK(VLOOKUP($F13,'Tier 2 Allowances'!$A$2:$W$6,7,FALSE))),R13&lt;2),R13*VLOOKUP(R$3,'Tier 2 Allowances'!$B$14:$C$34,2,FALSE),0)</f>
        <v>0</v>
      </c>
      <c r="U13" s="20">
        <f>IF(AND(NOT(ISBLANK(T13)),NOT(ISBLANK(VLOOKUP($F13,'Tier 2 Allowances'!$A$2:$W$6,8,FALSE)))*T13&lt;2),T13*VLOOKUP(T$3,'Tier 2 Allowances'!$B$14:$C$34,2,FALSE),0)</f>
        <v>0</v>
      </c>
      <c r="W13" s="20">
        <f>IF(AND(NOT(ISBLANK(V13)),ISBLANK(AB13),NOT(ISBLANK(VLOOKUP($F13,'Tier 2 Allowances'!$A$2:$W$6, 9,FALSE))),V13&lt;2),V13*VLOOKUP(V$3,'Tier 2 Allowances'!$B$14:$C$34,2,FALSE),0)</f>
        <v>0</v>
      </c>
      <c r="Y13" s="20">
        <f>IF(AND(NOT(ISBLANK(X13)),NOT(ISBLANK(VLOOKUP($F13,'Tier 2 Allowances'!$A$2:$W$6, 10,FALSE))),X13&lt;2),X13*VLOOKUP(X$3,'Tier 2 Allowances'!$B$14:$C$34,2,FALSE),0)</f>
        <v>0</v>
      </c>
      <c r="AA13" s="20">
        <f>IF(AND(NOT(ISBLANK(Z13)),ISBLANK(AB13),NOT(ISBLANK(VLOOKUP($F13,'Tier 2 Allowances'!$A$2:$W$6, 11,FALSE))),Z13&lt;2),Z13*VLOOKUP(Z$3,'Tier 2 Allowances'!$B$14:$C$34,2,FALSE),0)</f>
        <v>0</v>
      </c>
      <c r="AC13" s="20">
        <f>IF(AND(NOT(ISBLANK(AB13)),NOT(ISBLANK(VLOOKUP($F13,'Tier 2 Allowances'!$A$2:$W$6, 12,FALSE))),AB13&lt;2),AB13*VLOOKUP(AB$3,'Tier 2 Allowances'!$B$14:$C$34,2,FALSE),0)</f>
        <v>0</v>
      </c>
      <c r="AE13" s="20">
        <f>IF(AND(NOT(ISBLANK(AD13)),NOT(ISBLANK(VLOOKUP($F13,'Tier 2 Allowances'!$A$2:$W$6, 13,FALSE))),AD13&lt;2),AD13*VLOOKUP(AD$3,'Tier 2 Allowances'!$B$14:$C$34,2,FALSE),0)</f>
        <v>0</v>
      </c>
      <c r="AG13" s="20">
        <f>IF(AND(NOT(ISBLANK(AF13)),NOT(ISBLANK(VLOOKUP($F13,'Tier 2 Allowances'!$A$2:$W$6, 14,FALSE))),AF13&lt;2),AF13*VLOOKUP(AD$3,'Tier 2 Allowances'!$B$14:$C$34,2,FALSE),0)</f>
        <v>0</v>
      </c>
      <c r="AI13" s="20">
        <f>IF(AND(NOT(ISBLANK(AH13)),NOT(ISBLANK(VLOOKUP($F13,'Tier 2 Allowances'!$A$2:$W$6, 15,FALSE))),AH13&lt;2),AH13*VLOOKUP(AH$3,'Tier 2 Allowances'!$B$14:$C$34,2,FALSE),0)</f>
        <v>0</v>
      </c>
      <c r="AK13" s="20">
        <f>IF(AND(NOT(ISBLANK(AJ13)),NOT(ISBLANK(VLOOKUP($F13,'Tier 2 Allowances'!$A$2:$W$6, 18,FALSE))),AJ13&lt;6),AJ13*VLOOKUP(AJ$3,'Tier 2 Allowances'!$B$14:$C$34,2,FALSE),0)</f>
        <v>0</v>
      </c>
      <c r="AM13" s="20">
        <f>IF(AND(NOT(ISBLANK(AL13)),NOT(ISBLANK(VLOOKUP($F13,'Tier 2 Allowances'!$A$2:$W$6, 17,FALSE))),AL13&lt;2),AL13*VLOOKUP(AL$3,'Tier 2 Allowances'!$B$14:$C$34,2,FALSE),0)</f>
        <v>0</v>
      </c>
      <c r="AO13" s="20">
        <f>IF(AND(NOT(ISBLANK(AN13)),NOT(ISBLANK(VLOOKUP($F13,'Tier 2 Allowances'!$A$2:$W$6, 18,FALSE))),AN13&lt;11),AN13*VLOOKUP(AN$3,'Tier 2 Allowances'!$B$14:$C$34,2,FALSE),0)</f>
        <v>0</v>
      </c>
      <c r="AQ13" s="20">
        <f>IF(AND(NOT(ISBLANK(AP13)),NOT(ISBLANK(VLOOKUP($F13,'Tier 2 Allowances'!$A$2:$W$6, 19,FALSE))),AP13&lt;11),AP13*VLOOKUP(AP$3,'Tier 2 Allowances'!$B$14:$C$34,2,FALSE),0)</f>
        <v>0</v>
      </c>
      <c r="AS13" s="20">
        <f>IF(AND(NOT(ISBLANK(AR13)),NOT(ISBLANK(VLOOKUP($F13,'Tier 2 Allowances'!$A$2:$W$6, 20,FALSE))),AR13&lt;2),AR13*VLOOKUP(AR$3,'Tier 2 Allowances'!$B$14:$C$34,2,FALSE),0)</f>
        <v>0</v>
      </c>
      <c r="AU13" s="20">
        <f>IF(AND(NOT(ISBLANK(AT13)),NOT(ISBLANK(VLOOKUP($F13,'Tier 2 Allowances'!$A$2:$W$6, 21,FALSE))),AT13&lt;2),AT13*VLOOKUP(AT$3,'Tier 2 Allowances'!$B$14:$C$34,2,FALSE),0)</f>
        <v>0</v>
      </c>
      <c r="AW13" s="20">
        <f>IF(AND(NOT(ISBLANK(AV13)),NOT(ISBLANK(VLOOKUP($F13,'Tier 2 Allowances'!$A$2:$W$6, 22,FALSE))),AV13&lt;2),AV13*VLOOKUP(AV$3,'Tier 2 Allowances'!$B$14:$C$34,2,FALSE),0)</f>
        <v>0</v>
      </c>
      <c r="AY13" s="20">
        <f>IF(AND(NOT(ISBLANK(AX13)),NOT(ISBLANK(VLOOKUP($F13,'Tier 2 Allowances'!$A$2:$W$6, 23,FALSE))),AX13&lt;2),AX13*VLOOKUP(AX$3,'Tier 2 Allowances'!$B$14:$C$34,2,FALSE),0)</f>
        <v>0</v>
      </c>
      <c r="BA13" s="21">
        <f t="shared" si="0"/>
        <v>14</v>
      </c>
      <c r="BC13" s="21">
        <f t="shared" si="1"/>
        <v>10</v>
      </c>
      <c r="BE13" s="21">
        <f t="shared" si="2"/>
        <v>0</v>
      </c>
      <c r="BG13" s="20">
        <f t="shared" si="3"/>
        <v>0</v>
      </c>
      <c r="BH13" s="20" t="str">
        <f t="shared" si="4"/>
        <v/>
      </c>
      <c r="BI13" s="21" t="str">
        <f t="shared" si="5"/>
        <v/>
      </c>
      <c r="BJ13" s="19"/>
      <c r="BK13" s="78"/>
      <c r="BL13" s="79" t="str">
        <f t="shared" si="6"/>
        <v/>
      </c>
      <c r="BM13" s="78"/>
      <c r="BN13" s="78"/>
    </row>
    <row r="14" spans="1:69">
      <c r="E14" s="17"/>
      <c r="G14" s="20">
        <f>IF(ISBLANK(F14),0,VLOOKUP($F14,'Tier 2 Allowances'!$A$2:$B$6,2,FALSE))</f>
        <v>0</v>
      </c>
      <c r="H14" s="85"/>
      <c r="I14" s="85"/>
      <c r="K14" s="20">
        <f>IF(AND(NOT(ISBLANK(J14)),NOT(ISBLANK(VLOOKUP($F14,'Tier 2 Allowances'!$A$2:$W$6,3,FALSE))),J14&lt;3), J14*VLOOKUP(J$3,'Tier 2 Allowances'!$B$14:$C$34,2,FALSE),0)</f>
        <v>0</v>
      </c>
      <c r="M14" s="20">
        <f>IF(AND(NOT(ISBLANK(L14)),NOT(ISBLANK(VLOOKUP($F14,'Tier 2 Allowances'!$A$2:$W$6,4,FALSE))),L14&lt;3),L14* VLOOKUP(L$3,'Tier 2 Allowances'!$B$14:$C$34,2,FALSE),0)</f>
        <v>0</v>
      </c>
      <c r="O14" s="20">
        <f>IF(AND(NOT(ISBLANK(N14)),NOT(ISBLANK(VLOOKUP($F14,'Tier 2 Allowances'!$A$2:$W$6,5,FALSE))),N14&lt;2),N14*VLOOKUP(N$3,'Tier 2 Allowances'!$B$14:$C$34,2,FALSE),0)</f>
        <v>0</v>
      </c>
      <c r="Q14" s="20">
        <f>IF(AND(NOT(ISBLANK(P14)),ISBLANK(R14),NOT(ISBLANK(VLOOKUP($F14,'Tier 2 Allowances'!$A$2:$W$6,6,FALSE))),P14&lt;2),P14*VLOOKUP(P$3,'Tier 2 Allowances'!$B$14:$C$34,2,FALSE),0)</f>
        <v>0</v>
      </c>
      <c r="S14" s="20">
        <f>IF(AND(NOT(ISBLANK(R14)),NOT(ISBLANK(VLOOKUP($F14,'Tier 2 Allowances'!$A$2:$W$6,7,FALSE))),R14&lt;2),R14*VLOOKUP(R$3,'Tier 2 Allowances'!$B$14:$C$34,2,FALSE),0)</f>
        <v>0</v>
      </c>
      <c r="U14" s="20">
        <f>IF(AND(NOT(ISBLANK(T14)),NOT(ISBLANK(VLOOKUP($F14,'Tier 2 Allowances'!$A$2:$W$6,8,FALSE)))*T14&lt;2),T14*VLOOKUP(T$3,'Tier 2 Allowances'!$B$14:$C$34,2,FALSE),0)</f>
        <v>0</v>
      </c>
      <c r="W14" s="20">
        <f>IF(AND(NOT(ISBLANK(V14)),ISBLANK(AB14),NOT(ISBLANK(VLOOKUP($F14,'Tier 2 Allowances'!$A$2:$W$6, 9,FALSE))),V14&lt;2),V14*VLOOKUP(V$3,'Tier 2 Allowances'!$B$14:$C$34,2,FALSE),0)</f>
        <v>0</v>
      </c>
      <c r="Y14" s="20">
        <f>IF(AND(NOT(ISBLANK(X14)),NOT(ISBLANK(VLOOKUP($F14,'Tier 2 Allowances'!$A$2:$W$6, 10,FALSE))),X14&lt;2),X14*VLOOKUP(X$3,'Tier 2 Allowances'!$B$14:$C$34,2,FALSE),0)</f>
        <v>0</v>
      </c>
      <c r="AA14" s="20">
        <f>IF(AND(NOT(ISBLANK(Z14)),ISBLANK(AB14),NOT(ISBLANK(VLOOKUP($F14,'Tier 2 Allowances'!$A$2:$W$6, 11,FALSE))),Z14&lt;2),Z14*VLOOKUP(Z$3,'Tier 2 Allowances'!$B$14:$C$34,2,FALSE),0)</f>
        <v>0</v>
      </c>
      <c r="AC14" s="20">
        <f>IF(AND(NOT(ISBLANK(AB14)),NOT(ISBLANK(VLOOKUP($F14,'Tier 2 Allowances'!$A$2:$W$6, 12,FALSE))),AB14&lt;2),AB14*VLOOKUP(AB$3,'Tier 2 Allowances'!$B$14:$C$34,2,FALSE),0)</f>
        <v>0</v>
      </c>
      <c r="AE14" s="20">
        <f>IF(AND(NOT(ISBLANK(AD14)),NOT(ISBLANK(VLOOKUP($F14,'Tier 2 Allowances'!$A$2:$W$6, 13,FALSE))),AD14&lt;2),AD14*VLOOKUP(AD$3,'Tier 2 Allowances'!$B$14:$C$34,2,FALSE),0)</f>
        <v>0</v>
      </c>
      <c r="AG14" s="20">
        <f>IF(AND(NOT(ISBLANK(AF14)),NOT(ISBLANK(VLOOKUP($F14,'Tier 2 Allowances'!$A$2:$W$6, 14,FALSE))),AF14&lt;2),AF14*VLOOKUP(AD$3,'Tier 2 Allowances'!$B$14:$C$34,2,FALSE),0)</f>
        <v>0</v>
      </c>
      <c r="AI14" s="20">
        <f>IF(AND(NOT(ISBLANK(AH14)),NOT(ISBLANK(VLOOKUP($F14,'Tier 2 Allowances'!$A$2:$W$6, 15,FALSE))),AH14&lt;2),AH14*VLOOKUP(AH$3,'Tier 2 Allowances'!$B$14:$C$34,2,FALSE),0)</f>
        <v>0</v>
      </c>
      <c r="AK14" s="20">
        <f>IF(AND(NOT(ISBLANK(AJ14)),NOT(ISBLANK(VLOOKUP($F14,'Tier 2 Allowances'!$A$2:$W$6, 18,FALSE))),AJ14&lt;6),AJ14*VLOOKUP(AJ$3,'Tier 2 Allowances'!$B$14:$C$34,2,FALSE),0)</f>
        <v>0</v>
      </c>
      <c r="AM14" s="20">
        <f>IF(AND(NOT(ISBLANK(AL14)),NOT(ISBLANK(VLOOKUP($F14,'Tier 2 Allowances'!$A$2:$W$6, 17,FALSE))),AL14&lt;2),AL14*VLOOKUP(AL$3,'Tier 2 Allowances'!$B$14:$C$34,2,FALSE),0)</f>
        <v>0</v>
      </c>
      <c r="AO14" s="20">
        <f>IF(AND(NOT(ISBLANK(AN14)),NOT(ISBLANK(VLOOKUP($F14,'Tier 2 Allowances'!$A$2:$W$6, 18,FALSE))),AN14&lt;11),AN14*VLOOKUP(AN$3,'Tier 2 Allowances'!$B$14:$C$34,2,FALSE),0)</f>
        <v>0</v>
      </c>
      <c r="AQ14" s="20">
        <f>IF(AND(NOT(ISBLANK(AP14)),NOT(ISBLANK(VLOOKUP($F14,'Tier 2 Allowances'!$A$2:$W$6, 19,FALSE))),AP14&lt;11),AP14*VLOOKUP(AP$3,'Tier 2 Allowances'!$B$14:$C$34,2,FALSE),0)</f>
        <v>0</v>
      </c>
      <c r="AS14" s="20">
        <f>IF(AND(NOT(ISBLANK(AR14)),NOT(ISBLANK(VLOOKUP($F14,'Tier 2 Allowances'!$A$2:$W$6, 20,FALSE))),AR14&lt;2),AR14*VLOOKUP(AR$3,'Tier 2 Allowances'!$B$14:$C$34,2,FALSE),0)</f>
        <v>0</v>
      </c>
      <c r="AU14" s="20">
        <f>IF(AND(NOT(ISBLANK(AT14)),NOT(ISBLANK(VLOOKUP($F14,'Tier 2 Allowances'!$A$2:$W$6, 21,FALSE))),AT14&lt;2),AT14*VLOOKUP(AT$3,'Tier 2 Allowances'!$B$14:$C$34,2,FALSE),0)</f>
        <v>0</v>
      </c>
      <c r="AW14" s="20">
        <f>IF(AND(NOT(ISBLANK(AV14)),NOT(ISBLANK(VLOOKUP($F14,'Tier 2 Allowances'!$A$2:$W$6, 22,FALSE))),AV14&lt;2),AV14*VLOOKUP(AV$3,'Tier 2 Allowances'!$B$14:$C$34,2,FALSE),0)</f>
        <v>0</v>
      </c>
      <c r="AY14" s="20">
        <f>IF(AND(NOT(ISBLANK(AX14)),NOT(ISBLANK(VLOOKUP($F14,'Tier 2 Allowances'!$A$2:$W$6, 23,FALSE))),AX14&lt;2),AX14*VLOOKUP(AX$3,'Tier 2 Allowances'!$B$14:$C$34,2,FALSE),0)</f>
        <v>0</v>
      </c>
      <c r="BA14" s="21">
        <f t="shared" si="0"/>
        <v>14</v>
      </c>
      <c r="BC14" s="21">
        <f t="shared" si="1"/>
        <v>10</v>
      </c>
      <c r="BE14" s="21">
        <f t="shared" si="2"/>
        <v>0</v>
      </c>
      <c r="BG14" s="20">
        <f t="shared" si="3"/>
        <v>0</v>
      </c>
      <c r="BH14" s="20" t="str">
        <f t="shared" si="4"/>
        <v/>
      </c>
      <c r="BI14" s="21" t="str">
        <f t="shared" si="5"/>
        <v/>
      </c>
      <c r="BJ14" s="19"/>
      <c r="BK14" s="78"/>
      <c r="BL14" s="79" t="str">
        <f t="shared" si="6"/>
        <v/>
      </c>
      <c r="BM14" s="78"/>
      <c r="BN14" s="78"/>
    </row>
    <row r="15" spans="1:69">
      <c r="E15" s="17"/>
      <c r="G15" s="20">
        <f>IF(ISBLANK(F15),0,VLOOKUP($F15,'Tier 2 Allowances'!$A$2:$B$6,2,FALSE))</f>
        <v>0</v>
      </c>
      <c r="H15" s="85"/>
      <c r="I15" s="85"/>
      <c r="K15" s="20">
        <f>IF(AND(NOT(ISBLANK(J15)),NOT(ISBLANK(VLOOKUP($F15,'Tier 2 Allowances'!$A$2:$W$6,3,FALSE))),J15&lt;3), J15*VLOOKUP(J$3,'Tier 2 Allowances'!$B$14:$C$34,2,FALSE),0)</f>
        <v>0</v>
      </c>
      <c r="M15" s="20">
        <f>IF(AND(NOT(ISBLANK(L15)),NOT(ISBLANK(VLOOKUP($F15,'Tier 2 Allowances'!$A$2:$W$6,4,FALSE))),L15&lt;3),L15* VLOOKUP(L$3,'Tier 2 Allowances'!$B$14:$C$34,2,FALSE),0)</f>
        <v>0</v>
      </c>
      <c r="O15" s="20">
        <f>IF(AND(NOT(ISBLANK(N15)),NOT(ISBLANK(VLOOKUP($F15,'Tier 2 Allowances'!$A$2:$W$6,5,FALSE))),N15&lt;2),N15*VLOOKUP(N$3,'Tier 2 Allowances'!$B$14:$C$34,2,FALSE),0)</f>
        <v>0</v>
      </c>
      <c r="Q15" s="20">
        <f>IF(AND(NOT(ISBLANK(P15)),ISBLANK(R15),NOT(ISBLANK(VLOOKUP($F15,'Tier 2 Allowances'!$A$2:$W$6,6,FALSE))),P15&lt;2),P15*VLOOKUP(P$3,'Tier 2 Allowances'!$B$14:$C$34,2,FALSE),0)</f>
        <v>0</v>
      </c>
      <c r="S15" s="20">
        <f>IF(AND(NOT(ISBLANK(R15)),NOT(ISBLANK(VLOOKUP($F15,'Tier 2 Allowances'!$A$2:$W$6,7,FALSE))),R15&lt;2),R15*VLOOKUP(R$3,'Tier 2 Allowances'!$B$14:$C$34,2,FALSE),0)</f>
        <v>0</v>
      </c>
      <c r="U15" s="20">
        <f>IF(AND(NOT(ISBLANK(T15)),NOT(ISBLANK(VLOOKUP($F15,'Tier 2 Allowances'!$A$2:$W$6,8,FALSE)))*T15&lt;2),T15*VLOOKUP(T$3,'Tier 2 Allowances'!$B$14:$C$34,2,FALSE),0)</f>
        <v>0</v>
      </c>
      <c r="W15" s="20">
        <f>IF(AND(NOT(ISBLANK(V15)),ISBLANK(AB15),NOT(ISBLANK(VLOOKUP($F15,'Tier 2 Allowances'!$A$2:$W$6, 9,FALSE))),V15&lt;2),V15*VLOOKUP(V$3,'Tier 2 Allowances'!$B$14:$C$34,2,FALSE),0)</f>
        <v>0</v>
      </c>
      <c r="Y15" s="20">
        <f>IF(AND(NOT(ISBLANK(X15)),NOT(ISBLANK(VLOOKUP($F15,'Tier 2 Allowances'!$A$2:$W$6, 10,FALSE))),X15&lt;2),X15*VLOOKUP(X$3,'Tier 2 Allowances'!$B$14:$C$34,2,FALSE),0)</f>
        <v>0</v>
      </c>
      <c r="AA15" s="20">
        <f>IF(AND(NOT(ISBLANK(Z15)),ISBLANK(AB15),NOT(ISBLANK(VLOOKUP($F15,'Tier 2 Allowances'!$A$2:$W$6, 11,FALSE))),Z15&lt;2),Z15*VLOOKUP(Z$3,'Tier 2 Allowances'!$B$14:$C$34,2,FALSE),0)</f>
        <v>0</v>
      </c>
      <c r="AC15" s="20">
        <f>IF(AND(NOT(ISBLANK(AB15)),NOT(ISBLANK(VLOOKUP($F15,'Tier 2 Allowances'!$A$2:$W$6, 12,FALSE))),AB15&lt;2),AB15*VLOOKUP(AB$3,'Tier 2 Allowances'!$B$14:$C$34,2,FALSE),0)</f>
        <v>0</v>
      </c>
      <c r="AE15" s="20">
        <f>IF(AND(NOT(ISBLANK(AD15)),NOT(ISBLANK(VLOOKUP($F15,'Tier 2 Allowances'!$A$2:$W$6, 13,FALSE))),AD15&lt;2),AD15*VLOOKUP(AD$3,'Tier 2 Allowances'!$B$14:$C$34,2,FALSE),0)</f>
        <v>0</v>
      </c>
      <c r="AG15" s="20">
        <f>IF(AND(NOT(ISBLANK(AF15)),NOT(ISBLANK(VLOOKUP($F15,'Tier 2 Allowances'!$A$2:$W$6, 14,FALSE))),AF15&lt;2),AF15*VLOOKUP(AD$3,'Tier 2 Allowances'!$B$14:$C$34,2,FALSE),0)</f>
        <v>0</v>
      </c>
      <c r="AI15" s="20">
        <f>IF(AND(NOT(ISBLANK(AH15)),NOT(ISBLANK(VLOOKUP($F15,'Tier 2 Allowances'!$A$2:$W$6, 15,FALSE))),AH15&lt;2),AH15*VLOOKUP(AH$3,'Tier 2 Allowances'!$B$14:$C$34,2,FALSE),0)</f>
        <v>0</v>
      </c>
      <c r="AK15" s="20">
        <f>IF(AND(NOT(ISBLANK(AJ15)),NOT(ISBLANK(VLOOKUP($F15,'Tier 2 Allowances'!$A$2:$W$6, 18,FALSE))),AJ15&lt;6),AJ15*VLOOKUP(AJ$3,'Tier 2 Allowances'!$B$14:$C$34,2,FALSE),0)</f>
        <v>0</v>
      </c>
      <c r="AM15" s="20">
        <f>IF(AND(NOT(ISBLANK(AL15)),NOT(ISBLANK(VLOOKUP($F15,'Tier 2 Allowances'!$A$2:$W$6, 17,FALSE))),AL15&lt;2),AL15*VLOOKUP(AL$3,'Tier 2 Allowances'!$B$14:$C$34,2,FALSE),0)</f>
        <v>0</v>
      </c>
      <c r="AO15" s="20">
        <f>IF(AND(NOT(ISBLANK(AN15)),NOT(ISBLANK(VLOOKUP($F15,'Tier 2 Allowances'!$A$2:$W$6, 18,FALSE))),AN15&lt;11),AN15*VLOOKUP(AN$3,'Tier 2 Allowances'!$B$14:$C$34,2,FALSE),0)</f>
        <v>0</v>
      </c>
      <c r="AQ15" s="20">
        <f>IF(AND(NOT(ISBLANK(AP15)),NOT(ISBLANK(VLOOKUP($F15,'Tier 2 Allowances'!$A$2:$W$6, 19,FALSE))),AP15&lt;11),AP15*VLOOKUP(AP$3,'Tier 2 Allowances'!$B$14:$C$34,2,FALSE),0)</f>
        <v>0</v>
      </c>
      <c r="AS15" s="20">
        <f>IF(AND(NOT(ISBLANK(AR15)),NOT(ISBLANK(VLOOKUP($F15,'Tier 2 Allowances'!$A$2:$W$6, 20,FALSE))),AR15&lt;2),AR15*VLOOKUP(AR$3,'Tier 2 Allowances'!$B$14:$C$34,2,FALSE),0)</f>
        <v>0</v>
      </c>
      <c r="AU15" s="20">
        <f>IF(AND(NOT(ISBLANK(AT15)),NOT(ISBLANK(VLOOKUP($F15,'Tier 2 Allowances'!$A$2:$W$6, 21,FALSE))),AT15&lt;2),AT15*VLOOKUP(AT$3,'Tier 2 Allowances'!$B$14:$C$34,2,FALSE),0)</f>
        <v>0</v>
      </c>
      <c r="AW15" s="20">
        <f>IF(AND(NOT(ISBLANK(AV15)),NOT(ISBLANK(VLOOKUP($F15,'Tier 2 Allowances'!$A$2:$W$6, 22,FALSE))),AV15&lt;2),AV15*VLOOKUP(AV$3,'Tier 2 Allowances'!$B$14:$C$34,2,FALSE),0)</f>
        <v>0</v>
      </c>
      <c r="AY15" s="20">
        <f>IF(AND(NOT(ISBLANK(AX15)),NOT(ISBLANK(VLOOKUP($F15,'Tier 2 Allowances'!$A$2:$W$6, 23,FALSE))),AX15&lt;2),AX15*VLOOKUP(AX$3,'Tier 2 Allowances'!$B$14:$C$34,2,FALSE),0)</f>
        <v>0</v>
      </c>
      <c r="BA15" s="21">
        <f t="shared" si="0"/>
        <v>14</v>
      </c>
      <c r="BC15" s="21">
        <f t="shared" si="1"/>
        <v>10</v>
      </c>
      <c r="BE15" s="21">
        <f t="shared" si="2"/>
        <v>0</v>
      </c>
      <c r="BG15" s="20">
        <f t="shared" si="3"/>
        <v>0</v>
      </c>
      <c r="BH15" s="20" t="str">
        <f t="shared" si="4"/>
        <v/>
      </c>
      <c r="BI15" s="21" t="str">
        <f t="shared" si="5"/>
        <v/>
      </c>
      <c r="BJ15" s="19"/>
      <c r="BK15" s="78"/>
      <c r="BL15" s="79" t="str">
        <f t="shared" si="6"/>
        <v/>
      </c>
      <c r="BM15" s="78"/>
      <c r="BN15" s="78"/>
    </row>
    <row r="16" spans="1:69">
      <c r="E16" s="17"/>
      <c r="G16" s="20">
        <f>IF(ISBLANK(F16),0,VLOOKUP($F16,'Tier 2 Allowances'!$A$2:$B$6,2,FALSE))</f>
        <v>0</v>
      </c>
      <c r="H16" s="85"/>
      <c r="I16" s="85"/>
      <c r="K16" s="20">
        <f>IF(AND(NOT(ISBLANK(J16)),NOT(ISBLANK(VLOOKUP($F16,'Tier 2 Allowances'!$A$2:$W$6,3,FALSE))),J16&lt;3), J16*VLOOKUP(J$3,'Tier 2 Allowances'!$B$14:$C$34,2,FALSE),0)</f>
        <v>0</v>
      </c>
      <c r="M16" s="20">
        <f>IF(AND(NOT(ISBLANK(L16)),NOT(ISBLANK(VLOOKUP($F16,'Tier 2 Allowances'!$A$2:$W$6,4,FALSE))),L16&lt;3),L16* VLOOKUP(L$3,'Tier 2 Allowances'!$B$14:$C$34,2,FALSE),0)</f>
        <v>0</v>
      </c>
      <c r="O16" s="20">
        <f>IF(AND(NOT(ISBLANK(N16)),NOT(ISBLANK(VLOOKUP($F16,'Tier 2 Allowances'!$A$2:$W$6,5,FALSE))),N16&lt;2),N16*VLOOKUP(N$3,'Tier 2 Allowances'!$B$14:$C$34,2,FALSE),0)</f>
        <v>0</v>
      </c>
      <c r="Q16" s="20">
        <f>IF(AND(NOT(ISBLANK(P16)),ISBLANK(R16),NOT(ISBLANK(VLOOKUP($F16,'Tier 2 Allowances'!$A$2:$W$6,6,FALSE))),P16&lt;2),P16*VLOOKUP(P$3,'Tier 2 Allowances'!$B$14:$C$34,2,FALSE),0)</f>
        <v>0</v>
      </c>
      <c r="S16" s="20">
        <f>IF(AND(NOT(ISBLANK(R16)),NOT(ISBLANK(VLOOKUP($F16,'Tier 2 Allowances'!$A$2:$W$6,7,FALSE))),R16&lt;2),R16*VLOOKUP(R$3,'Tier 2 Allowances'!$B$14:$C$34,2,FALSE),0)</f>
        <v>0</v>
      </c>
      <c r="U16" s="20">
        <f>IF(AND(NOT(ISBLANK(T16)),NOT(ISBLANK(VLOOKUP($F16,'Tier 2 Allowances'!$A$2:$W$6,8,FALSE)))*T16&lt;2),T16*VLOOKUP(T$3,'Tier 2 Allowances'!$B$14:$C$34,2,FALSE),0)</f>
        <v>0</v>
      </c>
      <c r="W16" s="20">
        <f>IF(AND(NOT(ISBLANK(V16)),ISBLANK(AB16),NOT(ISBLANK(VLOOKUP($F16,'Tier 2 Allowances'!$A$2:$W$6, 9,FALSE))),V16&lt;2),V16*VLOOKUP(V$3,'Tier 2 Allowances'!$B$14:$C$34,2,FALSE),0)</f>
        <v>0</v>
      </c>
      <c r="Y16" s="20">
        <f>IF(AND(NOT(ISBLANK(X16)),NOT(ISBLANK(VLOOKUP($F16,'Tier 2 Allowances'!$A$2:$W$6, 10,FALSE))),X16&lt;2),X16*VLOOKUP(X$3,'Tier 2 Allowances'!$B$14:$C$34,2,FALSE),0)</f>
        <v>0</v>
      </c>
      <c r="AA16" s="20">
        <f>IF(AND(NOT(ISBLANK(Z16)),ISBLANK(AB16),NOT(ISBLANK(VLOOKUP($F16,'Tier 2 Allowances'!$A$2:$W$6, 11,FALSE))),Z16&lt;2),Z16*VLOOKUP(Z$3,'Tier 2 Allowances'!$B$14:$C$34,2,FALSE),0)</f>
        <v>0</v>
      </c>
      <c r="AC16" s="20">
        <f>IF(AND(NOT(ISBLANK(AB16)),NOT(ISBLANK(VLOOKUP($F16,'Tier 2 Allowances'!$A$2:$W$6, 12,FALSE))),AB16&lt;2),AB16*VLOOKUP(AB$3,'Tier 2 Allowances'!$B$14:$C$34,2,FALSE),0)</f>
        <v>0</v>
      </c>
      <c r="AE16" s="20">
        <f>IF(AND(NOT(ISBLANK(AD16)),NOT(ISBLANK(VLOOKUP($F16,'Tier 2 Allowances'!$A$2:$W$6, 13,FALSE))),AD16&lt;2),AD16*VLOOKUP(AD$3,'Tier 2 Allowances'!$B$14:$C$34,2,FALSE),0)</f>
        <v>0</v>
      </c>
      <c r="AG16" s="20">
        <f>IF(AND(NOT(ISBLANK(AF16)),NOT(ISBLANK(VLOOKUP($F16,'Tier 2 Allowances'!$A$2:$W$6, 14,FALSE))),AF16&lt;2),AF16*VLOOKUP(AD$3,'Tier 2 Allowances'!$B$14:$C$34,2,FALSE),0)</f>
        <v>0</v>
      </c>
      <c r="AI16" s="20">
        <f>IF(AND(NOT(ISBLANK(AH16)),NOT(ISBLANK(VLOOKUP($F16,'Tier 2 Allowances'!$A$2:$W$6, 15,FALSE))),AH16&lt;2),AH16*VLOOKUP(AH$3,'Tier 2 Allowances'!$B$14:$C$34,2,FALSE),0)</f>
        <v>0</v>
      </c>
      <c r="AK16" s="20">
        <f>IF(AND(NOT(ISBLANK(AJ16)),NOT(ISBLANK(VLOOKUP($F16,'Tier 2 Allowances'!$A$2:$W$6, 18,FALSE))),AJ16&lt;6),AJ16*VLOOKUP(AJ$3,'Tier 2 Allowances'!$B$14:$C$34,2,FALSE),0)</f>
        <v>0</v>
      </c>
      <c r="AM16" s="20">
        <f>IF(AND(NOT(ISBLANK(AL16)),NOT(ISBLANK(VLOOKUP($F16,'Tier 2 Allowances'!$A$2:$W$6, 17,FALSE))),AL16&lt;2),AL16*VLOOKUP(AL$3,'Tier 2 Allowances'!$B$14:$C$34,2,FALSE),0)</f>
        <v>0</v>
      </c>
      <c r="AO16" s="20">
        <f>IF(AND(NOT(ISBLANK(AN16)),NOT(ISBLANK(VLOOKUP($F16,'Tier 2 Allowances'!$A$2:$W$6, 18,FALSE))),AN16&lt;11),AN16*VLOOKUP(AN$3,'Tier 2 Allowances'!$B$14:$C$34,2,FALSE),0)</f>
        <v>0</v>
      </c>
      <c r="AQ16" s="20">
        <f>IF(AND(NOT(ISBLANK(AP16)),NOT(ISBLANK(VLOOKUP($F16,'Tier 2 Allowances'!$A$2:$W$6, 19,FALSE))),AP16&lt;11),AP16*VLOOKUP(AP$3,'Tier 2 Allowances'!$B$14:$C$34,2,FALSE),0)</f>
        <v>0</v>
      </c>
      <c r="AS16" s="20">
        <f>IF(AND(NOT(ISBLANK(AR16)),NOT(ISBLANK(VLOOKUP($F16,'Tier 2 Allowances'!$A$2:$W$6, 20,FALSE))),AR16&lt;2),AR16*VLOOKUP(AR$3,'Tier 2 Allowances'!$B$14:$C$34,2,FALSE),0)</f>
        <v>0</v>
      </c>
      <c r="AU16" s="20">
        <f>IF(AND(NOT(ISBLANK(AT16)),NOT(ISBLANK(VLOOKUP($F16,'Tier 2 Allowances'!$A$2:$W$6, 21,FALSE))),AT16&lt;2),AT16*VLOOKUP(AT$3,'Tier 2 Allowances'!$B$14:$C$34,2,FALSE),0)</f>
        <v>0</v>
      </c>
      <c r="AW16" s="20">
        <f>IF(AND(NOT(ISBLANK(AV16)),NOT(ISBLANK(VLOOKUP($F16,'Tier 2 Allowances'!$A$2:$W$6, 22,FALSE))),AV16&lt;2),AV16*VLOOKUP(AV$3,'Tier 2 Allowances'!$B$14:$C$34,2,FALSE),0)</f>
        <v>0</v>
      </c>
      <c r="AY16" s="20">
        <f>IF(AND(NOT(ISBLANK(AX16)),NOT(ISBLANK(VLOOKUP($F16,'Tier 2 Allowances'!$A$2:$W$6, 23,FALSE))),AX16&lt;2),AX16*VLOOKUP(AX$3,'Tier 2 Allowances'!$B$14:$C$34,2,FALSE),0)</f>
        <v>0</v>
      </c>
      <c r="BA16" s="21">
        <f t="shared" si="0"/>
        <v>14</v>
      </c>
      <c r="BC16" s="21">
        <f t="shared" si="1"/>
        <v>10</v>
      </c>
      <c r="BE16" s="21">
        <f t="shared" si="2"/>
        <v>0</v>
      </c>
      <c r="BG16" s="20">
        <f t="shared" si="3"/>
        <v>0</v>
      </c>
      <c r="BH16" s="20" t="str">
        <f t="shared" si="4"/>
        <v/>
      </c>
      <c r="BI16" s="21" t="str">
        <f t="shared" si="5"/>
        <v/>
      </c>
      <c r="BJ16" s="19"/>
      <c r="BK16" s="78"/>
      <c r="BL16" s="79" t="str">
        <f t="shared" si="6"/>
        <v/>
      </c>
      <c r="BM16" s="78"/>
      <c r="BN16" s="78"/>
    </row>
    <row r="17" spans="5:66">
      <c r="E17" s="17"/>
      <c r="G17" s="20">
        <f>IF(ISBLANK(F17),0,VLOOKUP($F17,'Tier 2 Allowances'!$A$2:$B$6,2,FALSE))</f>
        <v>0</v>
      </c>
      <c r="H17" s="85"/>
      <c r="I17" s="85"/>
      <c r="K17" s="20">
        <f>IF(AND(NOT(ISBLANK(J17)),NOT(ISBLANK(VLOOKUP($F17,'Tier 2 Allowances'!$A$2:$W$6,3,FALSE))),J17&lt;3), J17*VLOOKUP(J$3,'Tier 2 Allowances'!$B$14:$C$34,2,FALSE),0)</f>
        <v>0</v>
      </c>
      <c r="M17" s="20">
        <f>IF(AND(NOT(ISBLANK(L17)),NOT(ISBLANK(VLOOKUP($F17,'Tier 2 Allowances'!$A$2:$W$6,4,FALSE))),L17&lt;3),L17* VLOOKUP(L$3,'Tier 2 Allowances'!$B$14:$C$34,2,FALSE),0)</f>
        <v>0</v>
      </c>
      <c r="O17" s="20">
        <f>IF(AND(NOT(ISBLANK(N17)),NOT(ISBLANK(VLOOKUP($F17,'Tier 2 Allowances'!$A$2:$W$6,5,FALSE))),N17&lt;2),N17*VLOOKUP(N$3,'Tier 2 Allowances'!$B$14:$C$34,2,FALSE),0)</f>
        <v>0</v>
      </c>
      <c r="Q17" s="20">
        <f>IF(AND(NOT(ISBLANK(P17)),ISBLANK(R17),NOT(ISBLANK(VLOOKUP($F17,'Tier 2 Allowances'!$A$2:$W$6,6,FALSE))),P17&lt;2),P17*VLOOKUP(P$3,'Tier 2 Allowances'!$B$14:$C$34,2,FALSE),0)</f>
        <v>0</v>
      </c>
      <c r="S17" s="20">
        <f>IF(AND(NOT(ISBLANK(R17)),NOT(ISBLANK(VLOOKUP($F17,'Tier 2 Allowances'!$A$2:$W$6,7,FALSE))),R17&lt;2),R17*VLOOKUP(R$3,'Tier 2 Allowances'!$B$14:$C$34,2,FALSE),0)</f>
        <v>0</v>
      </c>
      <c r="U17" s="20">
        <f>IF(AND(NOT(ISBLANK(T17)),NOT(ISBLANK(VLOOKUP($F17,'Tier 2 Allowances'!$A$2:$W$6,8,FALSE)))*T17&lt;2),T17*VLOOKUP(T$3,'Tier 2 Allowances'!$B$14:$C$34,2,FALSE),0)</f>
        <v>0</v>
      </c>
      <c r="W17" s="20">
        <f>IF(AND(NOT(ISBLANK(V17)),ISBLANK(AB17),NOT(ISBLANK(VLOOKUP($F17,'Tier 2 Allowances'!$A$2:$W$6, 9,FALSE))),V17&lt;2),V17*VLOOKUP(V$3,'Tier 2 Allowances'!$B$14:$C$34,2,FALSE),0)</f>
        <v>0</v>
      </c>
      <c r="Y17" s="20">
        <f>IF(AND(NOT(ISBLANK(X17)),NOT(ISBLANK(VLOOKUP($F17,'Tier 2 Allowances'!$A$2:$W$6, 10,FALSE))),X17&lt;2),X17*VLOOKUP(X$3,'Tier 2 Allowances'!$B$14:$C$34,2,FALSE),0)</f>
        <v>0</v>
      </c>
      <c r="AA17" s="20">
        <f>IF(AND(NOT(ISBLANK(Z17)),ISBLANK(AB17),NOT(ISBLANK(VLOOKUP($F17,'Tier 2 Allowances'!$A$2:$W$6, 11,FALSE))),Z17&lt;2),Z17*VLOOKUP(Z$3,'Tier 2 Allowances'!$B$14:$C$34,2,FALSE),0)</f>
        <v>0</v>
      </c>
      <c r="AC17" s="20">
        <f>IF(AND(NOT(ISBLANK(AB17)),NOT(ISBLANK(VLOOKUP($F17,'Tier 2 Allowances'!$A$2:$W$6, 12,FALSE))),AB17&lt;2),AB17*VLOOKUP(AB$3,'Tier 2 Allowances'!$B$14:$C$34,2,FALSE),0)</f>
        <v>0</v>
      </c>
      <c r="AE17" s="20">
        <f>IF(AND(NOT(ISBLANK(AD17)),NOT(ISBLANK(VLOOKUP($F17,'Tier 2 Allowances'!$A$2:$W$6, 13,FALSE))),AD17&lt;2),AD17*VLOOKUP(AD$3,'Tier 2 Allowances'!$B$14:$C$34,2,FALSE),0)</f>
        <v>0</v>
      </c>
      <c r="AG17" s="20">
        <f>IF(AND(NOT(ISBLANK(AF17)),NOT(ISBLANK(VLOOKUP($F17,'Tier 2 Allowances'!$A$2:$W$6, 14,FALSE))),AF17&lt;2),AF17*VLOOKUP(AD$3,'Tier 2 Allowances'!$B$14:$C$34,2,FALSE),0)</f>
        <v>0</v>
      </c>
      <c r="AI17" s="20">
        <f>IF(AND(NOT(ISBLANK(AH17)),NOT(ISBLANK(VLOOKUP($F17,'Tier 2 Allowances'!$A$2:$W$6, 15,FALSE))),AH17&lt;2),AH17*VLOOKUP(AH$3,'Tier 2 Allowances'!$B$14:$C$34,2,FALSE),0)</f>
        <v>0</v>
      </c>
      <c r="AK17" s="20">
        <f>IF(AND(NOT(ISBLANK(AJ17)),NOT(ISBLANK(VLOOKUP($F17,'Tier 2 Allowances'!$A$2:$W$6, 18,FALSE))),AJ17&lt;6),AJ17*VLOOKUP(AJ$3,'Tier 2 Allowances'!$B$14:$C$34,2,FALSE),0)</f>
        <v>0</v>
      </c>
      <c r="AM17" s="20">
        <f>IF(AND(NOT(ISBLANK(AL17)),NOT(ISBLANK(VLOOKUP($F17,'Tier 2 Allowances'!$A$2:$W$6, 17,FALSE))),AL17&lt;2),AL17*VLOOKUP(AL$3,'Tier 2 Allowances'!$B$14:$C$34,2,FALSE),0)</f>
        <v>0</v>
      </c>
      <c r="AO17" s="20">
        <f>IF(AND(NOT(ISBLANK(AN17)),NOT(ISBLANK(VLOOKUP($F17,'Tier 2 Allowances'!$A$2:$W$6, 18,FALSE))),AN17&lt;11),AN17*VLOOKUP(AN$3,'Tier 2 Allowances'!$B$14:$C$34,2,FALSE),0)</f>
        <v>0</v>
      </c>
      <c r="AQ17" s="20">
        <f>IF(AND(NOT(ISBLANK(AP17)),NOT(ISBLANK(VLOOKUP($F17,'Tier 2 Allowances'!$A$2:$W$6, 19,FALSE))),AP17&lt;11),AP17*VLOOKUP(AP$3,'Tier 2 Allowances'!$B$14:$C$34,2,FALSE),0)</f>
        <v>0</v>
      </c>
      <c r="AS17" s="20">
        <f>IF(AND(NOT(ISBLANK(AR17)),NOT(ISBLANK(VLOOKUP($F17,'Tier 2 Allowances'!$A$2:$W$6, 20,FALSE))),AR17&lt;2),AR17*VLOOKUP(AR$3,'Tier 2 Allowances'!$B$14:$C$34,2,FALSE),0)</f>
        <v>0</v>
      </c>
      <c r="AU17" s="20">
        <f>IF(AND(NOT(ISBLANK(AT17)),NOT(ISBLANK(VLOOKUP($F17,'Tier 2 Allowances'!$A$2:$W$6, 21,FALSE))),AT17&lt;2),AT17*VLOOKUP(AT$3,'Tier 2 Allowances'!$B$14:$C$34,2,FALSE),0)</f>
        <v>0</v>
      </c>
      <c r="AW17" s="20">
        <f>IF(AND(NOT(ISBLANK(AV17)),NOT(ISBLANK(VLOOKUP($F17,'Tier 2 Allowances'!$A$2:$W$6, 22,FALSE))),AV17&lt;2),AV17*VLOOKUP(AV$3,'Tier 2 Allowances'!$B$14:$C$34,2,FALSE),0)</f>
        <v>0</v>
      </c>
      <c r="AY17" s="20">
        <f>IF(AND(NOT(ISBLANK(AX17)),NOT(ISBLANK(VLOOKUP($F17,'Tier 2 Allowances'!$A$2:$W$6, 23,FALSE))),AX17&lt;2),AX17*VLOOKUP(AX$3,'Tier 2 Allowances'!$B$14:$C$34,2,FALSE),0)</f>
        <v>0</v>
      </c>
      <c r="BA17" s="21">
        <f t="shared" si="0"/>
        <v>14</v>
      </c>
      <c r="BC17" s="21">
        <f t="shared" si="1"/>
        <v>10</v>
      </c>
      <c r="BE17" s="21">
        <f t="shared" si="2"/>
        <v>0</v>
      </c>
      <c r="BG17" s="20">
        <f t="shared" si="3"/>
        <v>0</v>
      </c>
      <c r="BH17" s="20" t="str">
        <f t="shared" si="4"/>
        <v/>
      </c>
      <c r="BI17" s="21" t="str">
        <f t="shared" si="5"/>
        <v/>
      </c>
      <c r="BJ17" s="19"/>
      <c r="BK17" s="78"/>
      <c r="BL17" s="79" t="str">
        <f t="shared" si="6"/>
        <v/>
      </c>
      <c r="BM17" s="78"/>
      <c r="BN17" s="78"/>
    </row>
    <row r="18" spans="5:66">
      <c r="E18" s="17"/>
      <c r="G18" s="20">
        <f>IF(ISBLANK(F18),0,VLOOKUP($F18,'Tier 2 Allowances'!$A$2:$B$6,2,FALSE))</f>
        <v>0</v>
      </c>
      <c r="H18" s="85"/>
      <c r="I18" s="85"/>
      <c r="K18" s="20">
        <f>IF(AND(NOT(ISBLANK(J18)),NOT(ISBLANK(VLOOKUP($F18,'Tier 2 Allowances'!$A$2:$W$6,3,FALSE))),J18&lt;3), J18*VLOOKUP(J$3,'Tier 2 Allowances'!$B$14:$C$34,2,FALSE),0)</f>
        <v>0</v>
      </c>
      <c r="M18" s="20">
        <f>IF(AND(NOT(ISBLANK(L18)),NOT(ISBLANK(VLOOKUP($F18,'Tier 2 Allowances'!$A$2:$W$6,4,FALSE))),L18&lt;3),L18* VLOOKUP(L$3,'Tier 2 Allowances'!$B$14:$C$34,2,FALSE),0)</f>
        <v>0</v>
      </c>
      <c r="O18" s="20">
        <f>IF(AND(NOT(ISBLANK(N18)),NOT(ISBLANK(VLOOKUP($F18,'Tier 2 Allowances'!$A$2:$W$6,5,FALSE))),N18&lt;2),N18*VLOOKUP(N$3,'Tier 2 Allowances'!$B$14:$C$34,2,FALSE),0)</f>
        <v>0</v>
      </c>
      <c r="Q18" s="20">
        <f>IF(AND(NOT(ISBLANK(P18)),ISBLANK(R18),NOT(ISBLANK(VLOOKUP($F18,'Tier 2 Allowances'!$A$2:$W$6,6,FALSE))),P18&lt;2),P18*VLOOKUP(P$3,'Tier 2 Allowances'!$B$14:$C$34,2,FALSE),0)</f>
        <v>0</v>
      </c>
      <c r="S18" s="20">
        <f>IF(AND(NOT(ISBLANK(R18)),NOT(ISBLANK(VLOOKUP($F18,'Tier 2 Allowances'!$A$2:$W$6,7,FALSE))),R18&lt;2),R18*VLOOKUP(R$3,'Tier 2 Allowances'!$B$14:$C$34,2,FALSE),0)</f>
        <v>0</v>
      </c>
      <c r="U18" s="20">
        <f>IF(AND(NOT(ISBLANK(T18)),NOT(ISBLANK(VLOOKUP($F18,'Tier 2 Allowances'!$A$2:$W$6,8,FALSE)))*T18&lt;2),T18*VLOOKUP(T$3,'Tier 2 Allowances'!$B$14:$C$34,2,FALSE),0)</f>
        <v>0</v>
      </c>
      <c r="W18" s="20">
        <f>IF(AND(NOT(ISBLANK(V18)),ISBLANK(AB18),NOT(ISBLANK(VLOOKUP($F18,'Tier 2 Allowances'!$A$2:$W$6, 9,FALSE))),V18&lt;2),V18*VLOOKUP(V$3,'Tier 2 Allowances'!$B$14:$C$34,2,FALSE),0)</f>
        <v>0</v>
      </c>
      <c r="Y18" s="20">
        <f>IF(AND(NOT(ISBLANK(X18)),NOT(ISBLANK(VLOOKUP($F18,'Tier 2 Allowances'!$A$2:$W$6, 10,FALSE))),X18&lt;2),X18*VLOOKUP(X$3,'Tier 2 Allowances'!$B$14:$C$34,2,FALSE),0)</f>
        <v>0</v>
      </c>
      <c r="AA18" s="20">
        <f>IF(AND(NOT(ISBLANK(Z18)),ISBLANK(AB18),NOT(ISBLANK(VLOOKUP($F18,'Tier 2 Allowances'!$A$2:$W$6, 11,FALSE))),Z18&lt;2),Z18*VLOOKUP(Z$3,'Tier 2 Allowances'!$B$14:$C$34,2,FALSE),0)</f>
        <v>0</v>
      </c>
      <c r="AC18" s="20">
        <f>IF(AND(NOT(ISBLANK(AB18)),NOT(ISBLANK(VLOOKUP($F18,'Tier 2 Allowances'!$A$2:$W$6, 12,FALSE))),AB18&lt;2),AB18*VLOOKUP(AB$3,'Tier 2 Allowances'!$B$14:$C$34,2,FALSE),0)</f>
        <v>0</v>
      </c>
      <c r="AE18" s="20">
        <f>IF(AND(NOT(ISBLANK(AD18)),NOT(ISBLANK(VLOOKUP($F18,'Tier 2 Allowances'!$A$2:$W$6, 13,FALSE))),AD18&lt;2),AD18*VLOOKUP(AD$3,'Tier 2 Allowances'!$B$14:$C$34,2,FALSE),0)</f>
        <v>0</v>
      </c>
      <c r="AG18" s="20">
        <f>IF(AND(NOT(ISBLANK(AF18)),NOT(ISBLANK(VLOOKUP($F18,'Tier 2 Allowances'!$A$2:$W$6, 14,FALSE))),AF18&lt;2),AF18*VLOOKUP(AD$3,'Tier 2 Allowances'!$B$14:$C$34,2,FALSE),0)</f>
        <v>0</v>
      </c>
      <c r="AI18" s="20">
        <f>IF(AND(NOT(ISBLANK(AH18)),NOT(ISBLANK(VLOOKUP($F18,'Tier 2 Allowances'!$A$2:$W$6, 15,FALSE))),AH18&lt;2),AH18*VLOOKUP(AH$3,'Tier 2 Allowances'!$B$14:$C$34,2,FALSE),0)</f>
        <v>0</v>
      </c>
      <c r="AK18" s="20">
        <f>IF(AND(NOT(ISBLANK(AJ18)),NOT(ISBLANK(VLOOKUP($F18,'Tier 2 Allowances'!$A$2:$W$6, 18,FALSE))),AJ18&lt;6),AJ18*VLOOKUP(AJ$3,'Tier 2 Allowances'!$B$14:$C$34,2,FALSE),0)</f>
        <v>0</v>
      </c>
      <c r="AM18" s="20">
        <f>IF(AND(NOT(ISBLANK(AL18)),NOT(ISBLANK(VLOOKUP($F18,'Tier 2 Allowances'!$A$2:$W$6, 17,FALSE))),AL18&lt;2),AL18*VLOOKUP(AL$3,'Tier 2 Allowances'!$B$14:$C$34,2,FALSE),0)</f>
        <v>0</v>
      </c>
      <c r="AO18" s="20">
        <f>IF(AND(NOT(ISBLANK(AN18)),NOT(ISBLANK(VLOOKUP($F18,'Tier 2 Allowances'!$A$2:$W$6, 18,FALSE))),AN18&lt;11),AN18*VLOOKUP(AN$3,'Tier 2 Allowances'!$B$14:$C$34,2,FALSE),0)</f>
        <v>0</v>
      </c>
      <c r="AQ18" s="20">
        <f>IF(AND(NOT(ISBLANK(AP18)),NOT(ISBLANK(VLOOKUP($F18,'Tier 2 Allowances'!$A$2:$W$6, 19,FALSE))),AP18&lt;11),AP18*VLOOKUP(AP$3,'Tier 2 Allowances'!$B$14:$C$34,2,FALSE),0)</f>
        <v>0</v>
      </c>
      <c r="AS18" s="20">
        <f>IF(AND(NOT(ISBLANK(AR18)),NOT(ISBLANK(VLOOKUP($F18,'Tier 2 Allowances'!$A$2:$W$6, 20,FALSE))),AR18&lt;2),AR18*VLOOKUP(AR$3,'Tier 2 Allowances'!$B$14:$C$34,2,FALSE),0)</f>
        <v>0</v>
      </c>
      <c r="AU18" s="20">
        <f>IF(AND(NOT(ISBLANK(AT18)),NOT(ISBLANK(VLOOKUP($F18,'Tier 2 Allowances'!$A$2:$W$6, 21,FALSE))),AT18&lt;2),AT18*VLOOKUP(AT$3,'Tier 2 Allowances'!$B$14:$C$34,2,FALSE),0)</f>
        <v>0</v>
      </c>
      <c r="AW18" s="20">
        <f>IF(AND(NOT(ISBLANK(AV18)),NOT(ISBLANK(VLOOKUP($F18,'Tier 2 Allowances'!$A$2:$W$6, 22,FALSE))),AV18&lt;2),AV18*VLOOKUP(AV$3,'Tier 2 Allowances'!$B$14:$C$34,2,FALSE),0)</f>
        <v>0</v>
      </c>
      <c r="AY18" s="20">
        <f>IF(AND(NOT(ISBLANK(AX18)),NOT(ISBLANK(VLOOKUP($F18,'Tier 2 Allowances'!$A$2:$W$6, 23,FALSE))),AX18&lt;2),AX18*VLOOKUP(AX$3,'Tier 2 Allowances'!$B$14:$C$34,2,FALSE),0)</f>
        <v>0</v>
      </c>
      <c r="BA18" s="21">
        <f t="shared" si="0"/>
        <v>14</v>
      </c>
      <c r="BC18" s="21">
        <f t="shared" si="1"/>
        <v>10</v>
      </c>
      <c r="BE18" s="21">
        <f t="shared" si="2"/>
        <v>0</v>
      </c>
      <c r="BG18" s="20">
        <f t="shared" si="3"/>
        <v>0</v>
      </c>
      <c r="BH18" s="20" t="str">
        <f t="shared" si="4"/>
        <v/>
      </c>
      <c r="BI18" s="21" t="str">
        <f t="shared" si="5"/>
        <v/>
      </c>
      <c r="BJ18" s="19"/>
      <c r="BK18" s="78"/>
      <c r="BL18" s="79" t="str">
        <f t="shared" si="6"/>
        <v/>
      </c>
      <c r="BM18" s="78"/>
      <c r="BN18" s="78"/>
    </row>
    <row r="19" spans="5:66">
      <c r="E19" s="17"/>
      <c r="G19" s="20">
        <f>IF(ISBLANK(F19),0,VLOOKUP($F19,'Tier 2 Allowances'!$A$2:$B$6,2,FALSE))</f>
        <v>0</v>
      </c>
      <c r="H19" s="85"/>
      <c r="I19" s="85"/>
      <c r="K19" s="20">
        <f>IF(AND(NOT(ISBLANK(J19)),NOT(ISBLANK(VLOOKUP($F19,'Tier 2 Allowances'!$A$2:$W$6,3,FALSE))),J19&lt;3), J19*VLOOKUP(J$3,'Tier 2 Allowances'!$B$14:$C$34,2,FALSE),0)</f>
        <v>0</v>
      </c>
      <c r="M19" s="20">
        <f>IF(AND(NOT(ISBLANK(L19)),NOT(ISBLANK(VLOOKUP($F19,'Tier 2 Allowances'!$A$2:$W$6,4,FALSE))),L19&lt;3),L19* VLOOKUP(L$3,'Tier 2 Allowances'!$B$14:$C$34,2,FALSE),0)</f>
        <v>0</v>
      </c>
      <c r="O19" s="20">
        <f>IF(AND(NOT(ISBLANK(N19)),NOT(ISBLANK(VLOOKUP($F19,'Tier 2 Allowances'!$A$2:$W$6,5,FALSE))),N19&lt;2),N19*VLOOKUP(N$3,'Tier 2 Allowances'!$B$14:$C$34,2,FALSE),0)</f>
        <v>0</v>
      </c>
      <c r="Q19" s="20">
        <f>IF(AND(NOT(ISBLANK(P19)),ISBLANK(R19),NOT(ISBLANK(VLOOKUP($F19,'Tier 2 Allowances'!$A$2:$W$6,6,FALSE))),P19&lt;2),P19*VLOOKUP(P$3,'Tier 2 Allowances'!$B$14:$C$34,2,FALSE),0)</f>
        <v>0</v>
      </c>
      <c r="S19" s="20">
        <f>IF(AND(NOT(ISBLANK(R19)),NOT(ISBLANK(VLOOKUP($F19,'Tier 2 Allowances'!$A$2:$W$6,7,FALSE))),R19&lt;2),R19*VLOOKUP(R$3,'Tier 2 Allowances'!$B$14:$C$34,2,FALSE),0)</f>
        <v>0</v>
      </c>
      <c r="U19" s="20">
        <f>IF(AND(NOT(ISBLANK(T19)),NOT(ISBLANK(VLOOKUP($F19,'Tier 2 Allowances'!$A$2:$W$6,8,FALSE)))*T19&lt;2),T19*VLOOKUP(T$3,'Tier 2 Allowances'!$B$14:$C$34,2,FALSE),0)</f>
        <v>0</v>
      </c>
      <c r="W19" s="20">
        <f>IF(AND(NOT(ISBLANK(V19)),ISBLANK(AB19),NOT(ISBLANK(VLOOKUP($F19,'Tier 2 Allowances'!$A$2:$W$6, 9,FALSE))),V19&lt;2),V19*VLOOKUP(V$3,'Tier 2 Allowances'!$B$14:$C$34,2,FALSE),0)</f>
        <v>0</v>
      </c>
      <c r="Y19" s="20">
        <f>IF(AND(NOT(ISBLANK(X19)),NOT(ISBLANK(VLOOKUP($F19,'Tier 2 Allowances'!$A$2:$W$6, 10,FALSE))),X19&lt;2),X19*VLOOKUP(X$3,'Tier 2 Allowances'!$B$14:$C$34,2,FALSE),0)</f>
        <v>0</v>
      </c>
      <c r="AA19" s="20">
        <f>IF(AND(NOT(ISBLANK(Z19)),ISBLANK(AB19),NOT(ISBLANK(VLOOKUP($F19,'Tier 2 Allowances'!$A$2:$W$6, 11,FALSE))),Z19&lt;2),Z19*VLOOKUP(Z$3,'Tier 2 Allowances'!$B$14:$C$34,2,FALSE),0)</f>
        <v>0</v>
      </c>
      <c r="AC19" s="20">
        <f>IF(AND(NOT(ISBLANK(AB19)),NOT(ISBLANK(VLOOKUP($F19,'Tier 2 Allowances'!$A$2:$W$6, 12,FALSE))),AB19&lt;2),AB19*VLOOKUP(AB$3,'Tier 2 Allowances'!$B$14:$C$34,2,FALSE),0)</f>
        <v>0</v>
      </c>
      <c r="AE19" s="20">
        <f>IF(AND(NOT(ISBLANK(AD19)),NOT(ISBLANK(VLOOKUP($F19,'Tier 2 Allowances'!$A$2:$W$6, 13,FALSE))),AD19&lt;2),AD19*VLOOKUP(AD$3,'Tier 2 Allowances'!$B$14:$C$34,2,FALSE),0)</f>
        <v>0</v>
      </c>
      <c r="AG19" s="20">
        <f>IF(AND(NOT(ISBLANK(AF19)),NOT(ISBLANK(VLOOKUP($F19,'Tier 2 Allowances'!$A$2:$W$6, 14,FALSE))),AF19&lt;2),AF19*VLOOKUP(AD$3,'Tier 2 Allowances'!$B$14:$C$34,2,FALSE),0)</f>
        <v>0</v>
      </c>
      <c r="AI19" s="20">
        <f>IF(AND(NOT(ISBLANK(AH19)),NOT(ISBLANK(VLOOKUP($F19,'Tier 2 Allowances'!$A$2:$W$6, 15,FALSE))),AH19&lt;2),AH19*VLOOKUP(AH$3,'Tier 2 Allowances'!$B$14:$C$34,2,FALSE),0)</f>
        <v>0</v>
      </c>
      <c r="AK19" s="20">
        <f>IF(AND(NOT(ISBLANK(AJ19)),NOT(ISBLANK(VLOOKUP($F19,'Tier 2 Allowances'!$A$2:$W$6, 18,FALSE))),AJ19&lt;6),AJ19*VLOOKUP(AJ$3,'Tier 2 Allowances'!$B$14:$C$34,2,FALSE),0)</f>
        <v>0</v>
      </c>
      <c r="AM19" s="20">
        <f>IF(AND(NOT(ISBLANK(AL19)),NOT(ISBLANK(VLOOKUP($F19,'Tier 2 Allowances'!$A$2:$W$6, 17,FALSE))),AL19&lt;2),AL19*VLOOKUP(AL$3,'Tier 2 Allowances'!$B$14:$C$34,2,FALSE),0)</f>
        <v>0</v>
      </c>
      <c r="AO19" s="20">
        <f>IF(AND(NOT(ISBLANK(AN19)),NOT(ISBLANK(VLOOKUP($F19,'Tier 2 Allowances'!$A$2:$W$6, 18,FALSE))),AN19&lt;11),AN19*VLOOKUP(AN$3,'Tier 2 Allowances'!$B$14:$C$34,2,FALSE),0)</f>
        <v>0</v>
      </c>
      <c r="AQ19" s="20">
        <f>IF(AND(NOT(ISBLANK(AP19)),NOT(ISBLANK(VLOOKUP($F19,'Tier 2 Allowances'!$A$2:$W$6, 19,FALSE))),AP19&lt;11),AP19*VLOOKUP(AP$3,'Tier 2 Allowances'!$B$14:$C$34,2,FALSE),0)</f>
        <v>0</v>
      </c>
      <c r="AS19" s="20">
        <f>IF(AND(NOT(ISBLANK(AR19)),NOT(ISBLANK(VLOOKUP($F19,'Tier 2 Allowances'!$A$2:$W$6, 20,FALSE))),AR19&lt;2),AR19*VLOOKUP(AR$3,'Tier 2 Allowances'!$B$14:$C$34,2,FALSE),0)</f>
        <v>0</v>
      </c>
      <c r="AU19" s="20">
        <f>IF(AND(NOT(ISBLANK(AT19)),NOT(ISBLANK(VLOOKUP($F19,'Tier 2 Allowances'!$A$2:$W$6, 21,FALSE))),AT19&lt;2),AT19*VLOOKUP(AT$3,'Tier 2 Allowances'!$B$14:$C$34,2,FALSE),0)</f>
        <v>0</v>
      </c>
      <c r="AW19" s="20">
        <f>IF(AND(NOT(ISBLANK(AV19)),NOT(ISBLANK(VLOOKUP($F19,'Tier 2 Allowances'!$A$2:$W$6, 22,FALSE))),AV19&lt;2),AV19*VLOOKUP(AV$3,'Tier 2 Allowances'!$B$14:$C$34,2,FALSE),0)</f>
        <v>0</v>
      </c>
      <c r="AY19" s="20">
        <f>IF(AND(NOT(ISBLANK(AX19)),NOT(ISBLANK(VLOOKUP($F19,'Tier 2 Allowances'!$A$2:$W$6, 23,FALSE))),AX19&lt;2),AX19*VLOOKUP(AX$3,'Tier 2 Allowances'!$B$14:$C$34,2,FALSE),0)</f>
        <v>0</v>
      </c>
      <c r="BA19" s="21">
        <f t="shared" si="0"/>
        <v>14</v>
      </c>
      <c r="BC19" s="21">
        <f t="shared" si="1"/>
        <v>10</v>
      </c>
      <c r="BE19" s="21">
        <f t="shared" si="2"/>
        <v>0</v>
      </c>
      <c r="BG19" s="20">
        <f t="shared" si="3"/>
        <v>0</v>
      </c>
      <c r="BH19" s="20" t="str">
        <f t="shared" si="4"/>
        <v/>
      </c>
      <c r="BI19" s="21" t="str">
        <f t="shared" si="5"/>
        <v/>
      </c>
      <c r="BJ19" s="19"/>
      <c r="BK19" s="78"/>
      <c r="BL19" s="79" t="str">
        <f t="shared" si="6"/>
        <v/>
      </c>
      <c r="BM19" s="78"/>
      <c r="BN19" s="78"/>
    </row>
    <row r="20" spans="5:66">
      <c r="E20" s="17"/>
      <c r="G20" s="20">
        <f>IF(ISBLANK(F20),0,VLOOKUP($F20,'Tier 2 Allowances'!$A$2:$B$6,2,FALSE))</f>
        <v>0</v>
      </c>
      <c r="H20" s="85"/>
      <c r="I20" s="85"/>
      <c r="K20" s="20">
        <f>IF(AND(NOT(ISBLANK(J20)),NOT(ISBLANK(VLOOKUP($F20,'Tier 2 Allowances'!$A$2:$W$6,3,FALSE))),J20&lt;3), J20*VLOOKUP(J$3,'Tier 2 Allowances'!$B$14:$C$34,2,FALSE),0)</f>
        <v>0</v>
      </c>
      <c r="M20" s="20">
        <f>IF(AND(NOT(ISBLANK(L20)),NOT(ISBLANK(VLOOKUP($F20,'Tier 2 Allowances'!$A$2:$W$6,4,FALSE))),L20&lt;3),L20* VLOOKUP(L$3,'Tier 2 Allowances'!$B$14:$C$34,2,FALSE),0)</f>
        <v>0</v>
      </c>
      <c r="O20" s="20">
        <f>IF(AND(NOT(ISBLANK(N20)),NOT(ISBLANK(VLOOKUP($F20,'Tier 2 Allowances'!$A$2:$W$6,5,FALSE))),N20&lt;2),N20*VLOOKUP(N$3,'Tier 2 Allowances'!$B$14:$C$34,2,FALSE),0)</f>
        <v>0</v>
      </c>
      <c r="Q20" s="20">
        <f>IF(AND(NOT(ISBLANK(P20)),ISBLANK(R20),NOT(ISBLANK(VLOOKUP($F20,'Tier 2 Allowances'!$A$2:$W$6,6,FALSE))),P20&lt;2),P20*VLOOKUP(P$3,'Tier 2 Allowances'!$B$14:$C$34,2,FALSE),0)</f>
        <v>0</v>
      </c>
      <c r="S20" s="20">
        <f>IF(AND(NOT(ISBLANK(R20)),NOT(ISBLANK(VLOOKUP($F20,'Tier 2 Allowances'!$A$2:$W$6,7,FALSE))),R20&lt;2),R20*VLOOKUP(R$3,'Tier 2 Allowances'!$B$14:$C$34,2,FALSE),0)</f>
        <v>0</v>
      </c>
      <c r="U20" s="20">
        <f>IF(AND(NOT(ISBLANK(T20)),NOT(ISBLANK(VLOOKUP($F20,'Tier 2 Allowances'!$A$2:$W$6,8,FALSE)))*T20&lt;2),T20*VLOOKUP(T$3,'Tier 2 Allowances'!$B$14:$C$34,2,FALSE),0)</f>
        <v>0</v>
      </c>
      <c r="W20" s="20">
        <f>IF(AND(NOT(ISBLANK(V20)),ISBLANK(AB20),NOT(ISBLANK(VLOOKUP($F20,'Tier 2 Allowances'!$A$2:$W$6, 9,FALSE))),V20&lt;2),V20*VLOOKUP(V$3,'Tier 2 Allowances'!$B$14:$C$34,2,FALSE),0)</f>
        <v>0</v>
      </c>
      <c r="Y20" s="20">
        <f>IF(AND(NOT(ISBLANK(X20)),NOT(ISBLANK(VLOOKUP($F20,'Tier 2 Allowances'!$A$2:$W$6, 10,FALSE))),X20&lt;2),X20*VLOOKUP(X$3,'Tier 2 Allowances'!$B$14:$C$34,2,FALSE),0)</f>
        <v>0</v>
      </c>
      <c r="AA20" s="20">
        <f>IF(AND(NOT(ISBLANK(Z20)),ISBLANK(AB20),NOT(ISBLANK(VLOOKUP($F20,'Tier 2 Allowances'!$A$2:$W$6, 11,FALSE))),Z20&lt;2),Z20*VLOOKUP(Z$3,'Tier 2 Allowances'!$B$14:$C$34,2,FALSE),0)</f>
        <v>0</v>
      </c>
      <c r="AC20" s="20">
        <f>IF(AND(NOT(ISBLANK(AB20)),NOT(ISBLANK(VLOOKUP($F20,'Tier 2 Allowances'!$A$2:$W$6, 12,FALSE))),AB20&lt;2),AB20*VLOOKUP(AB$3,'Tier 2 Allowances'!$B$14:$C$34,2,FALSE),0)</f>
        <v>0</v>
      </c>
      <c r="AE20" s="20">
        <f>IF(AND(NOT(ISBLANK(AD20)),NOT(ISBLANK(VLOOKUP($F20,'Tier 2 Allowances'!$A$2:$W$6, 13,FALSE))),AD20&lt;2),AD20*VLOOKUP(AD$3,'Tier 2 Allowances'!$B$14:$C$34,2,FALSE),0)</f>
        <v>0</v>
      </c>
      <c r="AG20" s="20">
        <f>IF(AND(NOT(ISBLANK(AF20)),NOT(ISBLANK(VLOOKUP($F20,'Tier 2 Allowances'!$A$2:$W$6, 14,FALSE))),AF20&lt;2),AF20*VLOOKUP(AD$3,'Tier 2 Allowances'!$B$14:$C$34,2,FALSE),0)</f>
        <v>0</v>
      </c>
      <c r="AI20" s="20">
        <f>IF(AND(NOT(ISBLANK(AH20)),NOT(ISBLANK(VLOOKUP($F20,'Tier 2 Allowances'!$A$2:$W$6, 15,FALSE))),AH20&lt;2),AH20*VLOOKUP(AH$3,'Tier 2 Allowances'!$B$14:$C$34,2,FALSE),0)</f>
        <v>0</v>
      </c>
      <c r="AK20" s="20">
        <f>IF(AND(NOT(ISBLANK(AJ20)),NOT(ISBLANK(VLOOKUP($F20,'Tier 2 Allowances'!$A$2:$W$6, 18,FALSE))),AJ20&lt;6),AJ20*VLOOKUP(AJ$3,'Tier 2 Allowances'!$B$14:$C$34,2,FALSE),0)</f>
        <v>0</v>
      </c>
      <c r="AM20" s="20">
        <f>IF(AND(NOT(ISBLANK(AL20)),NOT(ISBLANK(VLOOKUP($F20,'Tier 2 Allowances'!$A$2:$W$6, 17,FALSE))),AL20&lt;2),AL20*VLOOKUP(AL$3,'Tier 2 Allowances'!$B$14:$C$34,2,FALSE),0)</f>
        <v>0</v>
      </c>
      <c r="AO20" s="20">
        <f>IF(AND(NOT(ISBLANK(AN20)),NOT(ISBLANK(VLOOKUP($F20,'Tier 2 Allowances'!$A$2:$W$6, 18,FALSE))),AN20&lt;11),AN20*VLOOKUP(AN$3,'Tier 2 Allowances'!$B$14:$C$34,2,FALSE),0)</f>
        <v>0</v>
      </c>
      <c r="AQ20" s="20">
        <f>IF(AND(NOT(ISBLANK(AP20)),NOT(ISBLANK(VLOOKUP($F20,'Tier 2 Allowances'!$A$2:$W$6, 19,FALSE))),AP20&lt;11),AP20*VLOOKUP(AP$3,'Tier 2 Allowances'!$B$14:$C$34,2,FALSE),0)</f>
        <v>0</v>
      </c>
      <c r="AS20" s="20">
        <f>IF(AND(NOT(ISBLANK(AR20)),NOT(ISBLANK(VLOOKUP($F20,'Tier 2 Allowances'!$A$2:$W$6, 20,FALSE))),AR20&lt;2),AR20*VLOOKUP(AR$3,'Tier 2 Allowances'!$B$14:$C$34,2,FALSE),0)</f>
        <v>0</v>
      </c>
      <c r="AU20" s="20">
        <f>IF(AND(NOT(ISBLANK(AT20)),NOT(ISBLANK(VLOOKUP($F20,'Tier 2 Allowances'!$A$2:$W$6, 21,FALSE))),AT20&lt;2),AT20*VLOOKUP(AT$3,'Tier 2 Allowances'!$B$14:$C$34,2,FALSE),0)</f>
        <v>0</v>
      </c>
      <c r="AW20" s="20">
        <f>IF(AND(NOT(ISBLANK(AV20)),NOT(ISBLANK(VLOOKUP($F20,'Tier 2 Allowances'!$A$2:$W$6, 22,FALSE))),AV20&lt;2),AV20*VLOOKUP(AV$3,'Tier 2 Allowances'!$B$14:$C$34,2,FALSE),0)</f>
        <v>0</v>
      </c>
      <c r="AY20" s="20">
        <f>IF(AND(NOT(ISBLANK(AX20)),NOT(ISBLANK(VLOOKUP($F20,'Tier 2 Allowances'!$A$2:$W$6, 23,FALSE))),AX20&lt;2),AX20*VLOOKUP(AX$3,'Tier 2 Allowances'!$B$14:$C$34,2,FALSE),0)</f>
        <v>0</v>
      </c>
      <c r="BA20" s="21">
        <f t="shared" si="0"/>
        <v>14</v>
      </c>
      <c r="BC20" s="21">
        <f t="shared" si="1"/>
        <v>10</v>
      </c>
      <c r="BE20" s="21">
        <f t="shared" si="2"/>
        <v>0</v>
      </c>
      <c r="BG20" s="20">
        <f t="shared" si="3"/>
        <v>0</v>
      </c>
      <c r="BH20" s="20" t="str">
        <f t="shared" si="4"/>
        <v/>
      </c>
      <c r="BI20" s="21" t="str">
        <f t="shared" si="5"/>
        <v/>
      </c>
      <c r="BJ20" s="19"/>
      <c r="BK20" s="78"/>
      <c r="BL20" s="79" t="str">
        <f t="shared" si="6"/>
        <v/>
      </c>
      <c r="BM20" s="78"/>
      <c r="BN20" s="78"/>
    </row>
    <row r="21" spans="5:66">
      <c r="E21" s="17"/>
      <c r="G21" s="20">
        <f>IF(ISBLANK(F21),0,VLOOKUP($F21,'Tier 2 Allowances'!$A$2:$B$6,2,FALSE))</f>
        <v>0</v>
      </c>
      <c r="H21" s="85"/>
      <c r="I21" s="85"/>
      <c r="K21" s="20">
        <f>IF(AND(NOT(ISBLANK(J21)),NOT(ISBLANK(VLOOKUP($F21,'Tier 2 Allowances'!$A$2:$W$6,3,FALSE))),J21&lt;3), J21*VLOOKUP(J$3,'Tier 2 Allowances'!$B$14:$C$34,2,FALSE),0)</f>
        <v>0</v>
      </c>
      <c r="M21" s="20">
        <f>IF(AND(NOT(ISBLANK(L21)),NOT(ISBLANK(VLOOKUP($F21,'Tier 2 Allowances'!$A$2:$W$6,4,FALSE))),L21&lt;3),L21* VLOOKUP(L$3,'Tier 2 Allowances'!$B$14:$C$34,2,FALSE),0)</f>
        <v>0</v>
      </c>
      <c r="O21" s="20">
        <f>IF(AND(NOT(ISBLANK(N21)),NOT(ISBLANK(VLOOKUP($F21,'Tier 2 Allowances'!$A$2:$W$6,5,FALSE))),N21&lt;2),N21*VLOOKUP(N$3,'Tier 2 Allowances'!$B$14:$C$34,2,FALSE),0)</f>
        <v>0</v>
      </c>
      <c r="Q21" s="20">
        <f>IF(AND(NOT(ISBLANK(P21)),ISBLANK(R21),NOT(ISBLANK(VLOOKUP($F21,'Tier 2 Allowances'!$A$2:$W$6,6,FALSE))),P21&lt;2),P21*VLOOKUP(P$3,'Tier 2 Allowances'!$B$14:$C$34,2,FALSE),0)</f>
        <v>0</v>
      </c>
      <c r="S21" s="20">
        <f>IF(AND(NOT(ISBLANK(R21)),NOT(ISBLANK(VLOOKUP($F21,'Tier 2 Allowances'!$A$2:$W$6,7,FALSE))),R21&lt;2),R21*VLOOKUP(R$3,'Tier 2 Allowances'!$B$14:$C$34,2,FALSE),0)</f>
        <v>0</v>
      </c>
      <c r="U21" s="20">
        <f>IF(AND(NOT(ISBLANK(T21)),NOT(ISBLANK(VLOOKUP($F21,'Tier 2 Allowances'!$A$2:$W$6,8,FALSE)))*T21&lt;2),T21*VLOOKUP(T$3,'Tier 2 Allowances'!$B$14:$C$34,2,FALSE),0)</f>
        <v>0</v>
      </c>
      <c r="W21" s="20">
        <f>IF(AND(NOT(ISBLANK(V21)),ISBLANK(AB21),NOT(ISBLANK(VLOOKUP($F21,'Tier 2 Allowances'!$A$2:$W$6, 9,FALSE))),V21&lt;2),V21*VLOOKUP(V$3,'Tier 2 Allowances'!$B$14:$C$34,2,FALSE),0)</f>
        <v>0</v>
      </c>
      <c r="Y21" s="20">
        <f>IF(AND(NOT(ISBLANK(X21)),NOT(ISBLANK(VLOOKUP($F21,'Tier 2 Allowances'!$A$2:$W$6, 10,FALSE))),X21&lt;2),X21*VLOOKUP(X$3,'Tier 2 Allowances'!$B$14:$C$34,2,FALSE),0)</f>
        <v>0</v>
      </c>
      <c r="AA21" s="20">
        <f>IF(AND(NOT(ISBLANK(Z21)),ISBLANK(AB21),NOT(ISBLANK(VLOOKUP($F21,'Tier 2 Allowances'!$A$2:$W$6, 11,FALSE))),Z21&lt;2),Z21*VLOOKUP(Z$3,'Tier 2 Allowances'!$B$14:$C$34,2,FALSE),0)</f>
        <v>0</v>
      </c>
      <c r="AC21" s="20">
        <f>IF(AND(NOT(ISBLANK(AB21)),NOT(ISBLANK(VLOOKUP($F21,'Tier 2 Allowances'!$A$2:$W$6, 12,FALSE))),AB21&lt;2),AB21*VLOOKUP(AB$3,'Tier 2 Allowances'!$B$14:$C$34,2,FALSE),0)</f>
        <v>0</v>
      </c>
      <c r="AE21" s="20">
        <f>IF(AND(NOT(ISBLANK(AD21)),NOT(ISBLANK(VLOOKUP($F21,'Tier 2 Allowances'!$A$2:$W$6, 13,FALSE))),AD21&lt;2),AD21*VLOOKUP(AD$3,'Tier 2 Allowances'!$B$14:$C$34,2,FALSE),0)</f>
        <v>0</v>
      </c>
      <c r="AG21" s="20">
        <f>IF(AND(NOT(ISBLANK(AF21)),NOT(ISBLANK(VLOOKUP($F21,'Tier 2 Allowances'!$A$2:$W$6, 14,FALSE))),AF21&lt;2),AF21*VLOOKUP(AD$3,'Tier 2 Allowances'!$B$14:$C$34,2,FALSE),0)</f>
        <v>0</v>
      </c>
      <c r="AI21" s="20">
        <f>IF(AND(NOT(ISBLANK(AH21)),NOT(ISBLANK(VLOOKUP($F21,'Tier 2 Allowances'!$A$2:$W$6, 15,FALSE))),AH21&lt;2),AH21*VLOOKUP(AH$3,'Tier 2 Allowances'!$B$14:$C$34,2,FALSE),0)</f>
        <v>0</v>
      </c>
      <c r="AK21" s="20">
        <f>IF(AND(NOT(ISBLANK(AJ21)),NOT(ISBLANK(VLOOKUP($F21,'Tier 2 Allowances'!$A$2:$W$6, 18,FALSE))),AJ21&lt;6),AJ21*VLOOKUP(AJ$3,'Tier 2 Allowances'!$B$14:$C$34,2,FALSE),0)</f>
        <v>0</v>
      </c>
      <c r="AM21" s="20">
        <f>IF(AND(NOT(ISBLANK(AL21)),NOT(ISBLANK(VLOOKUP($F21,'Tier 2 Allowances'!$A$2:$W$6, 17,FALSE))),AL21&lt;2),AL21*VLOOKUP(AL$3,'Tier 2 Allowances'!$B$14:$C$34,2,FALSE),0)</f>
        <v>0</v>
      </c>
      <c r="AO21" s="20">
        <f>IF(AND(NOT(ISBLANK(AN21)),NOT(ISBLANK(VLOOKUP($F21,'Tier 2 Allowances'!$A$2:$W$6, 18,FALSE))),AN21&lt;11),AN21*VLOOKUP(AN$3,'Tier 2 Allowances'!$B$14:$C$34,2,FALSE),0)</f>
        <v>0</v>
      </c>
      <c r="AQ21" s="20">
        <f>IF(AND(NOT(ISBLANK(AP21)),NOT(ISBLANK(VLOOKUP($F21,'Tier 2 Allowances'!$A$2:$W$6, 19,FALSE))),AP21&lt;11),AP21*VLOOKUP(AP$3,'Tier 2 Allowances'!$B$14:$C$34,2,FALSE),0)</f>
        <v>0</v>
      </c>
      <c r="AS21" s="20">
        <f>IF(AND(NOT(ISBLANK(AR21)),NOT(ISBLANK(VLOOKUP($F21,'Tier 2 Allowances'!$A$2:$W$6, 20,FALSE))),AR21&lt;2),AR21*VLOOKUP(AR$3,'Tier 2 Allowances'!$B$14:$C$34,2,FALSE),0)</f>
        <v>0</v>
      </c>
      <c r="AU21" s="20">
        <f>IF(AND(NOT(ISBLANK(AT21)),NOT(ISBLANK(VLOOKUP($F21,'Tier 2 Allowances'!$A$2:$W$6, 21,FALSE))),AT21&lt;2),AT21*VLOOKUP(AT$3,'Tier 2 Allowances'!$B$14:$C$34,2,FALSE),0)</f>
        <v>0</v>
      </c>
      <c r="AW21" s="20">
        <f>IF(AND(NOT(ISBLANK(AV21)),NOT(ISBLANK(VLOOKUP($F21,'Tier 2 Allowances'!$A$2:$W$6, 22,FALSE))),AV21&lt;2),AV21*VLOOKUP(AV$3,'Tier 2 Allowances'!$B$14:$C$34,2,FALSE),0)</f>
        <v>0</v>
      </c>
      <c r="AY21" s="20">
        <f>IF(AND(NOT(ISBLANK(AX21)),NOT(ISBLANK(VLOOKUP($F21,'Tier 2 Allowances'!$A$2:$W$6, 23,FALSE))),AX21&lt;2),AX21*VLOOKUP(AX$3,'Tier 2 Allowances'!$B$14:$C$34,2,FALSE),0)</f>
        <v>0</v>
      </c>
      <c r="BA21" s="21">
        <f t="shared" si="0"/>
        <v>14</v>
      </c>
      <c r="BC21" s="21">
        <f t="shared" si="1"/>
        <v>10</v>
      </c>
      <c r="BE21" s="21">
        <f t="shared" si="2"/>
        <v>0</v>
      </c>
      <c r="BG21" s="20">
        <f t="shared" si="3"/>
        <v>0</v>
      </c>
      <c r="BH21" s="20" t="str">
        <f t="shared" si="4"/>
        <v/>
      </c>
      <c r="BI21" s="21" t="str">
        <f t="shared" si="5"/>
        <v/>
      </c>
      <c r="BJ21" s="19"/>
      <c r="BK21" s="78"/>
      <c r="BL21" s="79" t="str">
        <f t="shared" si="6"/>
        <v/>
      </c>
      <c r="BM21" s="78"/>
      <c r="BN21" s="78"/>
    </row>
    <row r="22" spans="5:66">
      <c r="E22" s="17"/>
      <c r="G22" s="20">
        <f>IF(ISBLANK(F22),0,VLOOKUP($F22,'Tier 2 Allowances'!$A$2:$B$6,2,FALSE))</f>
        <v>0</v>
      </c>
      <c r="H22" s="85"/>
      <c r="I22" s="85"/>
      <c r="K22" s="20">
        <f>IF(AND(NOT(ISBLANK(J22)),NOT(ISBLANK(VLOOKUP($F22,'Tier 2 Allowances'!$A$2:$W$6,3,FALSE))),J22&lt;3), J22*VLOOKUP(J$3,'Tier 2 Allowances'!$B$14:$C$34,2,FALSE),0)</f>
        <v>0</v>
      </c>
      <c r="M22" s="20">
        <f>IF(AND(NOT(ISBLANK(L22)),NOT(ISBLANK(VLOOKUP($F22,'Tier 2 Allowances'!$A$2:$W$6,4,FALSE))),L22&lt;3),L22* VLOOKUP(L$3,'Tier 2 Allowances'!$B$14:$C$34,2,FALSE),0)</f>
        <v>0</v>
      </c>
      <c r="O22" s="20">
        <f>IF(AND(NOT(ISBLANK(N22)),NOT(ISBLANK(VLOOKUP($F22,'Tier 2 Allowances'!$A$2:$W$6,5,FALSE))),N22&lt;2),N22*VLOOKUP(N$3,'Tier 2 Allowances'!$B$14:$C$34,2,FALSE),0)</f>
        <v>0</v>
      </c>
      <c r="Q22" s="20">
        <f>IF(AND(NOT(ISBLANK(P22)),ISBLANK(R22),NOT(ISBLANK(VLOOKUP($F22,'Tier 2 Allowances'!$A$2:$W$6,6,FALSE))),P22&lt;2),P22*VLOOKUP(P$3,'Tier 2 Allowances'!$B$14:$C$34,2,FALSE),0)</f>
        <v>0</v>
      </c>
      <c r="S22" s="20">
        <f>IF(AND(NOT(ISBLANK(R22)),NOT(ISBLANK(VLOOKUP($F22,'Tier 2 Allowances'!$A$2:$W$6,7,FALSE))),R22&lt;2),R22*VLOOKUP(R$3,'Tier 2 Allowances'!$B$14:$C$34,2,FALSE),0)</f>
        <v>0</v>
      </c>
      <c r="U22" s="20">
        <f>IF(AND(NOT(ISBLANK(T22)),NOT(ISBLANK(VLOOKUP($F22,'Tier 2 Allowances'!$A$2:$W$6,8,FALSE)))*T22&lt;2),T22*VLOOKUP(T$3,'Tier 2 Allowances'!$B$14:$C$34,2,FALSE),0)</f>
        <v>0</v>
      </c>
      <c r="W22" s="20">
        <f>IF(AND(NOT(ISBLANK(V22)),ISBLANK(AB22),NOT(ISBLANK(VLOOKUP($F22,'Tier 2 Allowances'!$A$2:$W$6, 9,FALSE))),V22&lt;2),V22*VLOOKUP(V$3,'Tier 2 Allowances'!$B$14:$C$34,2,FALSE),0)</f>
        <v>0</v>
      </c>
      <c r="Y22" s="20">
        <f>IF(AND(NOT(ISBLANK(X22)),NOT(ISBLANK(VLOOKUP($F22,'Tier 2 Allowances'!$A$2:$W$6, 10,FALSE))),X22&lt;2),X22*VLOOKUP(X$3,'Tier 2 Allowances'!$B$14:$C$34,2,FALSE),0)</f>
        <v>0</v>
      </c>
      <c r="AA22" s="20">
        <f>IF(AND(NOT(ISBLANK(Z22)),ISBLANK(AB22),NOT(ISBLANK(VLOOKUP($F22,'Tier 2 Allowances'!$A$2:$W$6, 11,FALSE))),Z22&lt;2),Z22*VLOOKUP(Z$3,'Tier 2 Allowances'!$B$14:$C$34,2,FALSE),0)</f>
        <v>0</v>
      </c>
      <c r="AC22" s="20">
        <f>IF(AND(NOT(ISBLANK(AB22)),NOT(ISBLANK(VLOOKUP($F22,'Tier 2 Allowances'!$A$2:$W$6, 12,FALSE))),AB22&lt;2),AB22*VLOOKUP(AB$3,'Tier 2 Allowances'!$B$14:$C$34,2,FALSE),0)</f>
        <v>0</v>
      </c>
      <c r="AE22" s="20">
        <f>IF(AND(NOT(ISBLANK(AD22)),NOT(ISBLANK(VLOOKUP($F22,'Tier 2 Allowances'!$A$2:$W$6, 13,FALSE))),AD22&lt;2),AD22*VLOOKUP(AD$3,'Tier 2 Allowances'!$B$14:$C$34,2,FALSE),0)</f>
        <v>0</v>
      </c>
      <c r="AG22" s="20">
        <f>IF(AND(NOT(ISBLANK(AF22)),NOT(ISBLANK(VLOOKUP($F22,'Tier 2 Allowances'!$A$2:$W$6, 14,FALSE))),AF22&lt;2),AF22*VLOOKUP(AD$3,'Tier 2 Allowances'!$B$14:$C$34,2,FALSE),0)</f>
        <v>0</v>
      </c>
      <c r="AI22" s="20">
        <f>IF(AND(NOT(ISBLANK(AH22)),NOT(ISBLANK(VLOOKUP($F22,'Tier 2 Allowances'!$A$2:$W$6, 15,FALSE))),AH22&lt;2),AH22*VLOOKUP(AH$3,'Tier 2 Allowances'!$B$14:$C$34,2,FALSE),0)</f>
        <v>0</v>
      </c>
      <c r="AK22" s="20">
        <f>IF(AND(NOT(ISBLANK(AJ22)),NOT(ISBLANK(VLOOKUP($F22,'Tier 2 Allowances'!$A$2:$W$6, 18,FALSE))),AJ22&lt;6),AJ22*VLOOKUP(AJ$3,'Tier 2 Allowances'!$B$14:$C$34,2,FALSE),0)</f>
        <v>0</v>
      </c>
      <c r="AM22" s="20">
        <f>IF(AND(NOT(ISBLANK(AL22)),NOT(ISBLANK(VLOOKUP($F22,'Tier 2 Allowances'!$A$2:$W$6, 17,FALSE))),AL22&lt;2),AL22*VLOOKUP(AL$3,'Tier 2 Allowances'!$B$14:$C$34,2,FALSE),0)</f>
        <v>0</v>
      </c>
      <c r="AO22" s="20">
        <f>IF(AND(NOT(ISBLANK(AN22)),NOT(ISBLANK(VLOOKUP($F22,'Tier 2 Allowances'!$A$2:$W$6, 18,FALSE))),AN22&lt;11),AN22*VLOOKUP(AN$3,'Tier 2 Allowances'!$B$14:$C$34,2,FALSE),0)</f>
        <v>0</v>
      </c>
      <c r="AQ22" s="20">
        <f>IF(AND(NOT(ISBLANK(AP22)),NOT(ISBLANK(VLOOKUP($F22,'Tier 2 Allowances'!$A$2:$W$6, 19,FALSE))),AP22&lt;11),AP22*VLOOKUP(AP$3,'Tier 2 Allowances'!$B$14:$C$34,2,FALSE),0)</f>
        <v>0</v>
      </c>
      <c r="AS22" s="20">
        <f>IF(AND(NOT(ISBLANK(AR22)),NOT(ISBLANK(VLOOKUP($F22,'Tier 2 Allowances'!$A$2:$W$6, 20,FALSE))),AR22&lt;2),AR22*VLOOKUP(AR$3,'Tier 2 Allowances'!$B$14:$C$34,2,FALSE),0)</f>
        <v>0</v>
      </c>
      <c r="AU22" s="20">
        <f>IF(AND(NOT(ISBLANK(AT22)),NOT(ISBLANK(VLOOKUP($F22,'Tier 2 Allowances'!$A$2:$W$6, 21,FALSE))),AT22&lt;2),AT22*VLOOKUP(AT$3,'Tier 2 Allowances'!$B$14:$C$34,2,FALSE),0)</f>
        <v>0</v>
      </c>
      <c r="AW22" s="20">
        <f>IF(AND(NOT(ISBLANK(AV22)),NOT(ISBLANK(VLOOKUP($F22,'Tier 2 Allowances'!$A$2:$W$6, 22,FALSE))),AV22&lt;2),AV22*VLOOKUP(AV$3,'Tier 2 Allowances'!$B$14:$C$34,2,FALSE),0)</f>
        <v>0</v>
      </c>
      <c r="AY22" s="20">
        <f>IF(AND(NOT(ISBLANK(AX22)),NOT(ISBLANK(VLOOKUP($F22,'Tier 2 Allowances'!$A$2:$W$6, 23,FALSE))),AX22&lt;2),AX22*VLOOKUP(AX$3,'Tier 2 Allowances'!$B$14:$C$34,2,FALSE),0)</f>
        <v>0</v>
      </c>
      <c r="BA22" s="21">
        <f t="shared" si="0"/>
        <v>14</v>
      </c>
      <c r="BC22" s="21">
        <f t="shared" si="1"/>
        <v>10</v>
      </c>
      <c r="BE22" s="21">
        <f t="shared" si="2"/>
        <v>0</v>
      </c>
      <c r="BG22" s="20">
        <f t="shared" si="3"/>
        <v>0</v>
      </c>
      <c r="BH22" s="20" t="str">
        <f t="shared" si="4"/>
        <v/>
      </c>
      <c r="BI22" s="21" t="str">
        <f t="shared" si="5"/>
        <v/>
      </c>
      <c r="BJ22" s="19"/>
      <c r="BK22" s="78"/>
      <c r="BL22" s="79" t="str">
        <f t="shared" si="6"/>
        <v/>
      </c>
      <c r="BM22" s="78"/>
      <c r="BN22" s="78"/>
    </row>
    <row r="23" spans="5:66">
      <c r="E23" s="17"/>
      <c r="G23" s="20">
        <f>IF(ISBLANK(F23),0,VLOOKUP($F23,'Tier 2 Allowances'!$A$2:$B$6,2,FALSE))</f>
        <v>0</v>
      </c>
      <c r="H23" s="85"/>
      <c r="I23" s="85"/>
      <c r="K23" s="20">
        <f>IF(AND(NOT(ISBLANK(J23)),NOT(ISBLANK(VLOOKUP($F23,'Tier 2 Allowances'!$A$2:$W$6,3,FALSE))),J23&lt;3), J23*VLOOKUP(J$3,'Tier 2 Allowances'!$B$14:$C$34,2,FALSE),0)</f>
        <v>0</v>
      </c>
      <c r="M23" s="20">
        <f>IF(AND(NOT(ISBLANK(L23)),NOT(ISBLANK(VLOOKUP($F23,'Tier 2 Allowances'!$A$2:$W$6,4,FALSE))),L23&lt;3),L23* VLOOKUP(L$3,'Tier 2 Allowances'!$B$14:$C$34,2,FALSE),0)</f>
        <v>0</v>
      </c>
      <c r="O23" s="20">
        <f>IF(AND(NOT(ISBLANK(N23)),NOT(ISBLANK(VLOOKUP($F23,'Tier 2 Allowances'!$A$2:$W$6,5,FALSE))),N23&lt;2),N23*VLOOKUP(N$3,'Tier 2 Allowances'!$B$14:$C$34,2,FALSE),0)</f>
        <v>0</v>
      </c>
      <c r="Q23" s="20">
        <f>IF(AND(NOT(ISBLANK(P23)),ISBLANK(R23),NOT(ISBLANK(VLOOKUP($F23,'Tier 2 Allowances'!$A$2:$W$6,6,FALSE))),P23&lt;2),P23*VLOOKUP(P$3,'Tier 2 Allowances'!$B$14:$C$34,2,FALSE),0)</f>
        <v>0</v>
      </c>
      <c r="S23" s="20">
        <f>IF(AND(NOT(ISBLANK(R23)),NOT(ISBLANK(VLOOKUP($F23,'Tier 2 Allowances'!$A$2:$W$6,7,FALSE))),R23&lt;2),R23*VLOOKUP(R$3,'Tier 2 Allowances'!$B$14:$C$34,2,FALSE),0)</f>
        <v>0</v>
      </c>
      <c r="U23" s="20">
        <f>IF(AND(NOT(ISBLANK(T23)),NOT(ISBLANK(VLOOKUP($F23,'Tier 2 Allowances'!$A$2:$W$6,8,FALSE)))*T23&lt;2),T23*VLOOKUP(T$3,'Tier 2 Allowances'!$B$14:$C$34,2,FALSE),0)</f>
        <v>0</v>
      </c>
      <c r="W23" s="20">
        <f>IF(AND(NOT(ISBLANK(V23)),ISBLANK(AB23),NOT(ISBLANK(VLOOKUP($F23,'Tier 2 Allowances'!$A$2:$W$6, 9,FALSE))),V23&lt;2),V23*VLOOKUP(V$3,'Tier 2 Allowances'!$B$14:$C$34,2,FALSE),0)</f>
        <v>0</v>
      </c>
      <c r="Y23" s="20">
        <f>IF(AND(NOT(ISBLANK(X23)),NOT(ISBLANK(VLOOKUP($F23,'Tier 2 Allowances'!$A$2:$W$6, 10,FALSE))),X23&lt;2),X23*VLOOKUP(X$3,'Tier 2 Allowances'!$B$14:$C$34,2,FALSE),0)</f>
        <v>0</v>
      </c>
      <c r="AA23" s="20">
        <f>IF(AND(NOT(ISBLANK(Z23)),ISBLANK(AB23),NOT(ISBLANK(VLOOKUP($F23,'Tier 2 Allowances'!$A$2:$W$6, 11,FALSE))),Z23&lt;2),Z23*VLOOKUP(Z$3,'Tier 2 Allowances'!$B$14:$C$34,2,FALSE),0)</f>
        <v>0</v>
      </c>
      <c r="AC23" s="20">
        <f>IF(AND(NOT(ISBLANK(AB23)),NOT(ISBLANK(VLOOKUP($F23,'Tier 2 Allowances'!$A$2:$W$6, 12,FALSE))),AB23&lt;2),AB23*VLOOKUP(AB$3,'Tier 2 Allowances'!$B$14:$C$34,2,FALSE),0)</f>
        <v>0</v>
      </c>
      <c r="AE23" s="20">
        <f>IF(AND(NOT(ISBLANK(AD23)),NOT(ISBLANK(VLOOKUP($F23,'Tier 2 Allowances'!$A$2:$W$6, 13,FALSE))),AD23&lt;2),AD23*VLOOKUP(AD$3,'Tier 2 Allowances'!$B$14:$C$34,2,FALSE),0)</f>
        <v>0</v>
      </c>
      <c r="AG23" s="20">
        <f>IF(AND(NOT(ISBLANK(AF23)),NOT(ISBLANK(VLOOKUP($F23,'Tier 2 Allowances'!$A$2:$W$6, 14,FALSE))),AF23&lt;2),AF23*VLOOKUP(AD$3,'Tier 2 Allowances'!$B$14:$C$34,2,FALSE),0)</f>
        <v>0</v>
      </c>
      <c r="AI23" s="20">
        <f>IF(AND(NOT(ISBLANK(AH23)),NOT(ISBLANK(VLOOKUP($F23,'Tier 2 Allowances'!$A$2:$W$6, 15,FALSE))),AH23&lt;2),AH23*VLOOKUP(AH$3,'Tier 2 Allowances'!$B$14:$C$34,2,FALSE),0)</f>
        <v>0</v>
      </c>
      <c r="AK23" s="20">
        <f>IF(AND(NOT(ISBLANK(AJ23)),NOT(ISBLANK(VLOOKUP($F23,'Tier 2 Allowances'!$A$2:$W$6, 18,FALSE))),AJ23&lt;6),AJ23*VLOOKUP(AJ$3,'Tier 2 Allowances'!$B$14:$C$34,2,FALSE),0)</f>
        <v>0</v>
      </c>
      <c r="AM23" s="20">
        <f>IF(AND(NOT(ISBLANK(AL23)),NOT(ISBLANK(VLOOKUP($F23,'Tier 2 Allowances'!$A$2:$W$6, 17,FALSE))),AL23&lt;2),AL23*VLOOKUP(AL$3,'Tier 2 Allowances'!$B$14:$C$34,2,FALSE),0)</f>
        <v>0</v>
      </c>
      <c r="AO23" s="20">
        <f>IF(AND(NOT(ISBLANK(AN23)),NOT(ISBLANK(VLOOKUP($F23,'Tier 2 Allowances'!$A$2:$W$6, 18,FALSE))),AN23&lt;11),AN23*VLOOKUP(AN$3,'Tier 2 Allowances'!$B$14:$C$34,2,FALSE),0)</f>
        <v>0</v>
      </c>
      <c r="AQ23" s="20">
        <f>IF(AND(NOT(ISBLANK(AP23)),NOT(ISBLANK(VLOOKUP($F23,'Tier 2 Allowances'!$A$2:$W$6, 19,FALSE))),AP23&lt;11),AP23*VLOOKUP(AP$3,'Tier 2 Allowances'!$B$14:$C$34,2,FALSE),0)</f>
        <v>0</v>
      </c>
      <c r="AS23" s="20">
        <f>IF(AND(NOT(ISBLANK(AR23)),NOT(ISBLANK(VLOOKUP($F23,'Tier 2 Allowances'!$A$2:$W$6, 20,FALSE))),AR23&lt;2),AR23*VLOOKUP(AR$3,'Tier 2 Allowances'!$B$14:$C$34,2,FALSE),0)</f>
        <v>0</v>
      </c>
      <c r="AU23" s="20">
        <f>IF(AND(NOT(ISBLANK(AT23)),NOT(ISBLANK(VLOOKUP($F23,'Tier 2 Allowances'!$A$2:$W$6, 21,FALSE))),AT23&lt;2),AT23*VLOOKUP(AT$3,'Tier 2 Allowances'!$B$14:$C$34,2,FALSE),0)</f>
        <v>0</v>
      </c>
      <c r="AW23" s="20">
        <f>IF(AND(NOT(ISBLANK(AV23)),NOT(ISBLANK(VLOOKUP($F23,'Tier 2 Allowances'!$A$2:$W$6, 22,FALSE))),AV23&lt;2),AV23*VLOOKUP(AV$3,'Tier 2 Allowances'!$B$14:$C$34,2,FALSE),0)</f>
        <v>0</v>
      </c>
      <c r="AY23" s="20">
        <f>IF(AND(NOT(ISBLANK(AX23)),NOT(ISBLANK(VLOOKUP($F23,'Tier 2 Allowances'!$A$2:$W$6, 23,FALSE))),AX23&lt;2),AX23*VLOOKUP(AX$3,'Tier 2 Allowances'!$B$14:$C$34,2,FALSE),0)</f>
        <v>0</v>
      </c>
      <c r="BA23" s="21">
        <f t="shared" si="0"/>
        <v>14</v>
      </c>
      <c r="BC23" s="21">
        <f t="shared" si="1"/>
        <v>10</v>
      </c>
      <c r="BE23" s="21">
        <f t="shared" si="2"/>
        <v>0</v>
      </c>
      <c r="BG23" s="20">
        <f t="shared" si="3"/>
        <v>0</v>
      </c>
      <c r="BH23" s="20" t="str">
        <f t="shared" si="4"/>
        <v/>
      </c>
      <c r="BI23" s="21" t="str">
        <f t="shared" si="5"/>
        <v/>
      </c>
      <c r="BJ23" s="19"/>
      <c r="BK23" s="78"/>
      <c r="BL23" s="79" t="str">
        <f t="shared" si="6"/>
        <v/>
      </c>
      <c r="BM23" s="78"/>
      <c r="BN23" s="78"/>
    </row>
    <row r="24" spans="5:66">
      <c r="E24" s="17"/>
      <c r="G24" s="20">
        <f>IF(ISBLANK(F24),0,VLOOKUP($F24,'Tier 2 Allowances'!$A$2:$B$6,2,FALSE))</f>
        <v>0</v>
      </c>
      <c r="H24" s="85"/>
      <c r="I24" s="85"/>
      <c r="K24" s="20">
        <f>IF(AND(NOT(ISBLANK(J24)),NOT(ISBLANK(VLOOKUP($F24,'Tier 2 Allowances'!$A$2:$W$6,3,FALSE))),J24&lt;3), J24*VLOOKUP(J$3,'Tier 2 Allowances'!$B$14:$C$34,2,FALSE),0)</f>
        <v>0</v>
      </c>
      <c r="M24" s="20">
        <f>IF(AND(NOT(ISBLANK(L24)),NOT(ISBLANK(VLOOKUP($F24,'Tier 2 Allowances'!$A$2:$W$6,4,FALSE))),L24&lt;3),L24* VLOOKUP(L$3,'Tier 2 Allowances'!$B$14:$C$34,2,FALSE),0)</f>
        <v>0</v>
      </c>
      <c r="O24" s="20">
        <f>IF(AND(NOT(ISBLANK(N24)),NOT(ISBLANK(VLOOKUP($F24,'Tier 2 Allowances'!$A$2:$W$6,5,FALSE))),N24&lt;2),N24*VLOOKUP(N$3,'Tier 2 Allowances'!$B$14:$C$34,2,FALSE),0)</f>
        <v>0</v>
      </c>
      <c r="Q24" s="20">
        <f>IF(AND(NOT(ISBLANK(P24)),ISBLANK(R24),NOT(ISBLANK(VLOOKUP($F24,'Tier 2 Allowances'!$A$2:$W$6,6,FALSE))),P24&lt;2),P24*VLOOKUP(P$3,'Tier 2 Allowances'!$B$14:$C$34,2,FALSE),0)</f>
        <v>0</v>
      </c>
      <c r="S24" s="20">
        <f>IF(AND(NOT(ISBLANK(R24)),NOT(ISBLANK(VLOOKUP($F24,'Tier 2 Allowances'!$A$2:$W$6,7,FALSE))),R24&lt;2),R24*VLOOKUP(R$3,'Tier 2 Allowances'!$B$14:$C$34,2,FALSE),0)</f>
        <v>0</v>
      </c>
      <c r="U24" s="20">
        <f>IF(AND(NOT(ISBLANK(T24)),NOT(ISBLANK(VLOOKUP($F24,'Tier 2 Allowances'!$A$2:$W$6,8,FALSE)))*T24&lt;2),T24*VLOOKUP(T$3,'Tier 2 Allowances'!$B$14:$C$34,2,FALSE),0)</f>
        <v>0</v>
      </c>
      <c r="W24" s="20">
        <f>IF(AND(NOT(ISBLANK(V24)),ISBLANK(AB24),NOT(ISBLANK(VLOOKUP($F24,'Tier 2 Allowances'!$A$2:$W$6, 9,FALSE))),V24&lt;2),V24*VLOOKUP(V$3,'Tier 2 Allowances'!$B$14:$C$34,2,FALSE),0)</f>
        <v>0</v>
      </c>
      <c r="Y24" s="20">
        <f>IF(AND(NOT(ISBLANK(X24)),NOT(ISBLANK(VLOOKUP($F24,'Tier 2 Allowances'!$A$2:$W$6, 10,FALSE))),X24&lt;2),X24*VLOOKUP(X$3,'Tier 2 Allowances'!$B$14:$C$34,2,FALSE),0)</f>
        <v>0</v>
      </c>
      <c r="AA24" s="20">
        <f>IF(AND(NOT(ISBLANK(Z24)),ISBLANK(AB24),NOT(ISBLANK(VLOOKUP($F24,'Tier 2 Allowances'!$A$2:$W$6, 11,FALSE))),Z24&lt;2),Z24*VLOOKUP(Z$3,'Tier 2 Allowances'!$B$14:$C$34,2,FALSE),0)</f>
        <v>0</v>
      </c>
      <c r="AC24" s="20">
        <f>IF(AND(NOT(ISBLANK(AB24)),NOT(ISBLANK(VLOOKUP($F24,'Tier 2 Allowances'!$A$2:$W$6, 12,FALSE))),AB24&lt;2),AB24*VLOOKUP(AB$3,'Tier 2 Allowances'!$B$14:$C$34,2,FALSE),0)</f>
        <v>0</v>
      </c>
      <c r="AE24" s="20">
        <f>IF(AND(NOT(ISBLANK(AD24)),NOT(ISBLANK(VLOOKUP($F24,'Tier 2 Allowances'!$A$2:$W$6, 13,FALSE))),AD24&lt;2),AD24*VLOOKUP(AD$3,'Tier 2 Allowances'!$B$14:$C$34,2,FALSE),0)</f>
        <v>0</v>
      </c>
      <c r="AG24" s="20">
        <f>IF(AND(NOT(ISBLANK(AF24)),NOT(ISBLANK(VLOOKUP($F24,'Tier 2 Allowances'!$A$2:$W$6, 14,FALSE))),AF24&lt;2),AF24*VLOOKUP(AD$3,'Tier 2 Allowances'!$B$14:$C$34,2,FALSE),0)</f>
        <v>0</v>
      </c>
      <c r="AI24" s="20">
        <f>IF(AND(NOT(ISBLANK(AH24)),NOT(ISBLANK(VLOOKUP($F24,'Tier 2 Allowances'!$A$2:$W$6, 15,FALSE))),AH24&lt;2),AH24*VLOOKUP(AH$3,'Tier 2 Allowances'!$B$14:$C$34,2,FALSE),0)</f>
        <v>0</v>
      </c>
      <c r="AK24" s="20">
        <f>IF(AND(NOT(ISBLANK(AJ24)),NOT(ISBLANK(VLOOKUP($F24,'Tier 2 Allowances'!$A$2:$W$6, 18,FALSE))),AJ24&lt;6),AJ24*VLOOKUP(AJ$3,'Tier 2 Allowances'!$B$14:$C$34,2,FALSE),0)</f>
        <v>0</v>
      </c>
      <c r="AM24" s="20">
        <f>IF(AND(NOT(ISBLANK(AL24)),NOT(ISBLANK(VLOOKUP($F24,'Tier 2 Allowances'!$A$2:$W$6, 17,FALSE))),AL24&lt;2),AL24*VLOOKUP(AL$3,'Tier 2 Allowances'!$B$14:$C$34,2,FALSE),0)</f>
        <v>0</v>
      </c>
      <c r="AO24" s="20">
        <f>IF(AND(NOT(ISBLANK(AN24)),NOT(ISBLANK(VLOOKUP($F24,'Tier 2 Allowances'!$A$2:$W$6, 18,FALSE))),AN24&lt;11),AN24*VLOOKUP(AN$3,'Tier 2 Allowances'!$B$14:$C$34,2,FALSE),0)</f>
        <v>0</v>
      </c>
      <c r="AQ24" s="20">
        <f>IF(AND(NOT(ISBLANK(AP24)),NOT(ISBLANK(VLOOKUP($F24,'Tier 2 Allowances'!$A$2:$W$6, 19,FALSE))),AP24&lt;11),AP24*VLOOKUP(AP$3,'Tier 2 Allowances'!$B$14:$C$34,2,FALSE),0)</f>
        <v>0</v>
      </c>
      <c r="AS24" s="20">
        <f>IF(AND(NOT(ISBLANK(AR24)),NOT(ISBLANK(VLOOKUP($F24,'Tier 2 Allowances'!$A$2:$W$6, 20,FALSE))),AR24&lt;2),AR24*VLOOKUP(AR$3,'Tier 2 Allowances'!$B$14:$C$34,2,FALSE),0)</f>
        <v>0</v>
      </c>
      <c r="AU24" s="20">
        <f>IF(AND(NOT(ISBLANK(AT24)),NOT(ISBLANK(VLOOKUP($F24,'Tier 2 Allowances'!$A$2:$W$6, 21,FALSE))),AT24&lt;2),AT24*VLOOKUP(AT$3,'Tier 2 Allowances'!$B$14:$C$34,2,FALSE),0)</f>
        <v>0</v>
      </c>
      <c r="AW24" s="20">
        <f>IF(AND(NOT(ISBLANK(AV24)),NOT(ISBLANK(VLOOKUP($F24,'Tier 2 Allowances'!$A$2:$W$6, 22,FALSE))),AV24&lt;2),AV24*VLOOKUP(AV$3,'Tier 2 Allowances'!$B$14:$C$34,2,FALSE),0)</f>
        <v>0</v>
      </c>
      <c r="AY24" s="20">
        <f>IF(AND(NOT(ISBLANK(AX24)),NOT(ISBLANK(VLOOKUP($F24,'Tier 2 Allowances'!$A$2:$W$6, 23,FALSE))),AX24&lt;2),AX24*VLOOKUP(AX$3,'Tier 2 Allowances'!$B$14:$C$34,2,FALSE),0)</f>
        <v>0</v>
      </c>
      <c r="BA24" s="21">
        <f t="shared" si="0"/>
        <v>14</v>
      </c>
      <c r="BC24" s="21">
        <f t="shared" si="1"/>
        <v>10</v>
      </c>
      <c r="BE24" s="21">
        <f t="shared" si="2"/>
        <v>0</v>
      </c>
      <c r="BG24" s="20">
        <f t="shared" si="3"/>
        <v>0</v>
      </c>
      <c r="BH24" s="20" t="str">
        <f t="shared" si="4"/>
        <v/>
      </c>
      <c r="BI24" s="21" t="str">
        <f t="shared" si="5"/>
        <v/>
      </c>
      <c r="BJ24" s="19"/>
      <c r="BK24" s="78"/>
      <c r="BL24" s="79" t="str">
        <f t="shared" si="6"/>
        <v/>
      </c>
      <c r="BM24" s="78"/>
      <c r="BN24" s="78"/>
    </row>
    <row r="25" spans="5:66">
      <c r="E25" s="17"/>
      <c r="G25" s="20">
        <f>IF(ISBLANK(F25),0,VLOOKUP($F25,'Tier 2 Allowances'!$A$2:$B$6,2,FALSE))</f>
        <v>0</v>
      </c>
      <c r="H25" s="85"/>
      <c r="I25" s="85"/>
      <c r="K25" s="20">
        <f>IF(AND(NOT(ISBLANK(J25)),NOT(ISBLANK(VLOOKUP($F25,'Tier 2 Allowances'!$A$2:$W$6,3,FALSE))),J25&lt;3), J25*VLOOKUP(J$3,'Tier 2 Allowances'!$B$14:$C$34,2,FALSE),0)</f>
        <v>0</v>
      </c>
      <c r="M25" s="20">
        <f>IF(AND(NOT(ISBLANK(L25)),NOT(ISBLANK(VLOOKUP($F25,'Tier 2 Allowances'!$A$2:$W$6,4,FALSE))),L25&lt;3),L25* VLOOKUP(L$3,'Tier 2 Allowances'!$B$14:$C$34,2,FALSE),0)</f>
        <v>0</v>
      </c>
      <c r="O25" s="20">
        <f>IF(AND(NOT(ISBLANK(N25)),NOT(ISBLANK(VLOOKUP($F25,'Tier 2 Allowances'!$A$2:$W$6,5,FALSE))),N25&lt;2),N25*VLOOKUP(N$3,'Tier 2 Allowances'!$B$14:$C$34,2,FALSE),0)</f>
        <v>0</v>
      </c>
      <c r="Q25" s="20">
        <f>IF(AND(NOT(ISBLANK(P25)),ISBLANK(R25),NOT(ISBLANK(VLOOKUP($F25,'Tier 2 Allowances'!$A$2:$W$6,6,FALSE))),P25&lt;2),P25*VLOOKUP(P$3,'Tier 2 Allowances'!$B$14:$C$34,2,FALSE),0)</f>
        <v>0</v>
      </c>
      <c r="S25" s="20">
        <f>IF(AND(NOT(ISBLANK(R25)),NOT(ISBLANK(VLOOKUP($F25,'Tier 2 Allowances'!$A$2:$W$6,7,FALSE))),R25&lt;2),R25*VLOOKUP(R$3,'Tier 2 Allowances'!$B$14:$C$34,2,FALSE),0)</f>
        <v>0</v>
      </c>
      <c r="U25" s="20">
        <f>IF(AND(NOT(ISBLANK(T25)),NOT(ISBLANK(VLOOKUP($F25,'Tier 2 Allowances'!$A$2:$W$6,8,FALSE)))*T25&lt;2),T25*VLOOKUP(T$3,'Tier 2 Allowances'!$B$14:$C$34,2,FALSE),0)</f>
        <v>0</v>
      </c>
      <c r="W25" s="20">
        <f>IF(AND(NOT(ISBLANK(V25)),ISBLANK(AB25),NOT(ISBLANK(VLOOKUP($F25,'Tier 2 Allowances'!$A$2:$W$6, 9,FALSE))),V25&lt;2),V25*VLOOKUP(V$3,'Tier 2 Allowances'!$B$14:$C$34,2,FALSE),0)</f>
        <v>0</v>
      </c>
      <c r="Y25" s="20">
        <f>IF(AND(NOT(ISBLANK(X25)),NOT(ISBLANK(VLOOKUP($F25,'Tier 2 Allowances'!$A$2:$W$6, 10,FALSE))),X25&lt;2),X25*VLOOKUP(X$3,'Tier 2 Allowances'!$B$14:$C$34,2,FALSE),0)</f>
        <v>0</v>
      </c>
      <c r="AA25" s="20">
        <f>IF(AND(NOT(ISBLANK(Z25)),ISBLANK(AB25),NOT(ISBLANK(VLOOKUP($F25,'Tier 2 Allowances'!$A$2:$W$6, 11,FALSE))),Z25&lt;2),Z25*VLOOKUP(Z$3,'Tier 2 Allowances'!$B$14:$C$34,2,FALSE),0)</f>
        <v>0</v>
      </c>
      <c r="AC25" s="20">
        <f>IF(AND(NOT(ISBLANK(AB25)),NOT(ISBLANK(VLOOKUP($F25,'Tier 2 Allowances'!$A$2:$W$6, 12,FALSE))),AB25&lt;2),AB25*VLOOKUP(AB$3,'Tier 2 Allowances'!$B$14:$C$34,2,FALSE),0)</f>
        <v>0</v>
      </c>
      <c r="AE25" s="20">
        <f>IF(AND(NOT(ISBLANK(AD25)),NOT(ISBLANK(VLOOKUP($F25,'Tier 2 Allowances'!$A$2:$W$6, 13,FALSE))),AD25&lt;2),AD25*VLOOKUP(AD$3,'Tier 2 Allowances'!$B$14:$C$34,2,FALSE),0)</f>
        <v>0</v>
      </c>
      <c r="AG25" s="20">
        <f>IF(AND(NOT(ISBLANK(AF25)),NOT(ISBLANK(VLOOKUP($F25,'Tier 2 Allowances'!$A$2:$W$6, 14,FALSE))),AF25&lt;2),AF25*VLOOKUP(AD$3,'Tier 2 Allowances'!$B$14:$C$34,2,FALSE),0)</f>
        <v>0</v>
      </c>
      <c r="AI25" s="20">
        <f>IF(AND(NOT(ISBLANK(AH25)),NOT(ISBLANK(VLOOKUP($F25,'Tier 2 Allowances'!$A$2:$W$6, 15,FALSE))),AH25&lt;2),AH25*VLOOKUP(AH$3,'Tier 2 Allowances'!$B$14:$C$34,2,FALSE),0)</f>
        <v>0</v>
      </c>
      <c r="AK25" s="20">
        <f>IF(AND(NOT(ISBLANK(AJ25)),NOT(ISBLANK(VLOOKUP($F25,'Tier 2 Allowances'!$A$2:$W$6, 18,FALSE))),AJ25&lt;6),AJ25*VLOOKUP(AJ$3,'Tier 2 Allowances'!$B$14:$C$34,2,FALSE),0)</f>
        <v>0</v>
      </c>
      <c r="AM25" s="20">
        <f>IF(AND(NOT(ISBLANK(AL25)),NOT(ISBLANK(VLOOKUP($F25,'Tier 2 Allowances'!$A$2:$W$6, 17,FALSE))),AL25&lt;2),AL25*VLOOKUP(AL$3,'Tier 2 Allowances'!$B$14:$C$34,2,FALSE),0)</f>
        <v>0</v>
      </c>
      <c r="AO25" s="20">
        <f>IF(AND(NOT(ISBLANK(AN25)),NOT(ISBLANK(VLOOKUP($F25,'Tier 2 Allowances'!$A$2:$W$6, 18,FALSE))),AN25&lt;11),AN25*VLOOKUP(AN$3,'Tier 2 Allowances'!$B$14:$C$34,2,FALSE),0)</f>
        <v>0</v>
      </c>
      <c r="AQ25" s="20">
        <f>IF(AND(NOT(ISBLANK(AP25)),NOT(ISBLANK(VLOOKUP($F25,'Tier 2 Allowances'!$A$2:$W$6, 19,FALSE))),AP25&lt;11),AP25*VLOOKUP(AP$3,'Tier 2 Allowances'!$B$14:$C$34,2,FALSE),0)</f>
        <v>0</v>
      </c>
      <c r="AS25" s="20">
        <f>IF(AND(NOT(ISBLANK(AR25)),NOT(ISBLANK(VLOOKUP($F25,'Tier 2 Allowances'!$A$2:$W$6, 20,FALSE))),AR25&lt;2),AR25*VLOOKUP(AR$3,'Tier 2 Allowances'!$B$14:$C$34,2,FALSE),0)</f>
        <v>0</v>
      </c>
      <c r="AU25" s="20">
        <f>IF(AND(NOT(ISBLANK(AT25)),NOT(ISBLANK(VLOOKUP($F25,'Tier 2 Allowances'!$A$2:$W$6, 21,FALSE))),AT25&lt;2),AT25*VLOOKUP(AT$3,'Tier 2 Allowances'!$B$14:$C$34,2,FALSE),0)</f>
        <v>0</v>
      </c>
      <c r="AW25" s="20">
        <f>IF(AND(NOT(ISBLANK(AV25)),NOT(ISBLANK(VLOOKUP($F25,'Tier 2 Allowances'!$A$2:$W$6, 22,FALSE))),AV25&lt;2),AV25*VLOOKUP(AV$3,'Tier 2 Allowances'!$B$14:$C$34,2,FALSE),0)</f>
        <v>0</v>
      </c>
      <c r="AY25" s="20">
        <f>IF(AND(NOT(ISBLANK(AX25)),NOT(ISBLANK(VLOOKUP($F25,'Tier 2 Allowances'!$A$2:$W$6, 23,FALSE))),AX25&lt;2),AX25*VLOOKUP(AX$3,'Tier 2 Allowances'!$B$14:$C$34,2,FALSE),0)</f>
        <v>0</v>
      </c>
      <c r="BA25" s="21">
        <f t="shared" si="0"/>
        <v>14</v>
      </c>
      <c r="BC25" s="21">
        <f t="shared" si="1"/>
        <v>10</v>
      </c>
      <c r="BE25" s="21">
        <f t="shared" si="2"/>
        <v>0</v>
      </c>
      <c r="BG25" s="20">
        <f t="shared" si="3"/>
        <v>0</v>
      </c>
      <c r="BH25" s="20" t="str">
        <f t="shared" si="4"/>
        <v/>
      </c>
      <c r="BI25" s="21" t="str">
        <f t="shared" si="5"/>
        <v/>
      </c>
      <c r="BJ25" s="19"/>
      <c r="BK25" s="78"/>
      <c r="BL25" s="79" t="str">
        <f t="shared" si="6"/>
        <v/>
      </c>
      <c r="BM25" s="78"/>
      <c r="BN25" s="78"/>
    </row>
    <row r="26" spans="5:66">
      <c r="E26" s="17"/>
      <c r="G26" s="20">
        <f>IF(ISBLANK(F26),0,VLOOKUP($F26,'Tier 2 Allowances'!$A$2:$B$6,2,FALSE))</f>
        <v>0</v>
      </c>
      <c r="H26" s="85"/>
      <c r="I26" s="85"/>
      <c r="K26" s="20">
        <f>IF(AND(NOT(ISBLANK(J26)),NOT(ISBLANK(VLOOKUP($F26,'Tier 2 Allowances'!$A$2:$W$6,3,FALSE))),J26&lt;3), J26*VLOOKUP(J$3,'Tier 2 Allowances'!$B$14:$C$34,2,FALSE),0)</f>
        <v>0</v>
      </c>
      <c r="M26" s="20">
        <f>IF(AND(NOT(ISBLANK(L26)),NOT(ISBLANK(VLOOKUP($F26,'Tier 2 Allowances'!$A$2:$W$6,4,FALSE))),L26&lt;3),L26* VLOOKUP(L$3,'Tier 2 Allowances'!$B$14:$C$34,2,FALSE),0)</f>
        <v>0</v>
      </c>
      <c r="O26" s="20">
        <f>IF(AND(NOT(ISBLANK(N26)),NOT(ISBLANK(VLOOKUP($F26,'Tier 2 Allowances'!$A$2:$W$6,5,FALSE))),N26&lt;2),N26*VLOOKUP(N$3,'Tier 2 Allowances'!$B$14:$C$34,2,FALSE),0)</f>
        <v>0</v>
      </c>
      <c r="Q26" s="20">
        <f>IF(AND(NOT(ISBLANK(P26)),ISBLANK(R26),NOT(ISBLANK(VLOOKUP($F26,'Tier 2 Allowances'!$A$2:$W$6,6,FALSE))),P26&lt;2),P26*VLOOKUP(P$3,'Tier 2 Allowances'!$B$14:$C$34,2,FALSE),0)</f>
        <v>0</v>
      </c>
      <c r="S26" s="20">
        <f>IF(AND(NOT(ISBLANK(R26)),NOT(ISBLANK(VLOOKUP($F26,'Tier 2 Allowances'!$A$2:$W$6,7,FALSE))),R26&lt;2),R26*VLOOKUP(R$3,'Tier 2 Allowances'!$B$14:$C$34,2,FALSE),0)</f>
        <v>0</v>
      </c>
      <c r="U26" s="20">
        <f>IF(AND(NOT(ISBLANK(T26)),NOT(ISBLANK(VLOOKUP($F26,'Tier 2 Allowances'!$A$2:$W$6,8,FALSE)))*T26&lt;2),T26*VLOOKUP(T$3,'Tier 2 Allowances'!$B$14:$C$34,2,FALSE),0)</f>
        <v>0</v>
      </c>
      <c r="W26" s="20">
        <f>IF(AND(NOT(ISBLANK(V26)),ISBLANK(AB26),NOT(ISBLANK(VLOOKUP($F26,'Tier 2 Allowances'!$A$2:$W$6, 9,FALSE))),V26&lt;2),V26*VLOOKUP(V$3,'Tier 2 Allowances'!$B$14:$C$34,2,FALSE),0)</f>
        <v>0</v>
      </c>
      <c r="Y26" s="20">
        <f>IF(AND(NOT(ISBLANK(X26)),NOT(ISBLANK(VLOOKUP($F26,'Tier 2 Allowances'!$A$2:$W$6, 10,FALSE))),X26&lt;2),X26*VLOOKUP(X$3,'Tier 2 Allowances'!$B$14:$C$34,2,FALSE),0)</f>
        <v>0</v>
      </c>
      <c r="AA26" s="20">
        <f>IF(AND(NOT(ISBLANK(Z26)),ISBLANK(AB26),NOT(ISBLANK(VLOOKUP($F26,'Tier 2 Allowances'!$A$2:$W$6, 11,FALSE))),Z26&lt;2),Z26*VLOOKUP(Z$3,'Tier 2 Allowances'!$B$14:$C$34,2,FALSE),0)</f>
        <v>0</v>
      </c>
      <c r="AC26" s="20">
        <f>IF(AND(NOT(ISBLANK(AB26)),NOT(ISBLANK(VLOOKUP($F26,'Tier 2 Allowances'!$A$2:$W$6, 12,FALSE))),AB26&lt;2),AB26*VLOOKUP(AB$3,'Tier 2 Allowances'!$B$14:$C$34,2,FALSE),0)</f>
        <v>0</v>
      </c>
      <c r="AE26" s="20">
        <f>IF(AND(NOT(ISBLANK(AD26)),NOT(ISBLANK(VLOOKUP($F26,'Tier 2 Allowances'!$A$2:$W$6, 13,FALSE))),AD26&lt;2),AD26*VLOOKUP(AD$3,'Tier 2 Allowances'!$B$14:$C$34,2,FALSE),0)</f>
        <v>0</v>
      </c>
      <c r="AG26" s="20">
        <f>IF(AND(NOT(ISBLANK(AF26)),NOT(ISBLANK(VLOOKUP($F26,'Tier 2 Allowances'!$A$2:$W$6, 14,FALSE))),AF26&lt;2),AF26*VLOOKUP(AD$3,'Tier 2 Allowances'!$B$14:$C$34,2,FALSE),0)</f>
        <v>0</v>
      </c>
      <c r="AI26" s="20">
        <f>IF(AND(NOT(ISBLANK(AH26)),NOT(ISBLANK(VLOOKUP($F26,'Tier 2 Allowances'!$A$2:$W$6, 15,FALSE))),AH26&lt;2),AH26*VLOOKUP(AH$3,'Tier 2 Allowances'!$B$14:$C$34,2,FALSE),0)</f>
        <v>0</v>
      </c>
      <c r="AK26" s="20">
        <f>IF(AND(NOT(ISBLANK(AJ26)),NOT(ISBLANK(VLOOKUP($F26,'Tier 2 Allowances'!$A$2:$W$6, 18,FALSE))),AJ26&lt;6),AJ26*VLOOKUP(AJ$3,'Tier 2 Allowances'!$B$14:$C$34,2,FALSE),0)</f>
        <v>0</v>
      </c>
      <c r="AM26" s="20">
        <f>IF(AND(NOT(ISBLANK(AL26)),NOT(ISBLANK(VLOOKUP($F26,'Tier 2 Allowances'!$A$2:$W$6, 17,FALSE))),AL26&lt;2),AL26*VLOOKUP(AL$3,'Tier 2 Allowances'!$B$14:$C$34,2,FALSE),0)</f>
        <v>0</v>
      </c>
      <c r="AO26" s="20">
        <f>IF(AND(NOT(ISBLANK(AN26)),NOT(ISBLANK(VLOOKUP($F26,'Tier 2 Allowances'!$A$2:$W$6, 18,FALSE))),AN26&lt;11),AN26*VLOOKUP(AN$3,'Tier 2 Allowances'!$B$14:$C$34,2,FALSE),0)</f>
        <v>0</v>
      </c>
      <c r="AQ26" s="20">
        <f>IF(AND(NOT(ISBLANK(AP26)),NOT(ISBLANK(VLOOKUP($F26,'Tier 2 Allowances'!$A$2:$W$6, 19,FALSE))),AP26&lt;11),AP26*VLOOKUP(AP$3,'Tier 2 Allowances'!$B$14:$C$34,2,FALSE),0)</f>
        <v>0</v>
      </c>
      <c r="AS26" s="20">
        <f>IF(AND(NOT(ISBLANK(AR26)),NOT(ISBLANK(VLOOKUP($F26,'Tier 2 Allowances'!$A$2:$W$6, 20,FALSE))),AR26&lt;2),AR26*VLOOKUP(AR$3,'Tier 2 Allowances'!$B$14:$C$34,2,FALSE),0)</f>
        <v>0</v>
      </c>
      <c r="AU26" s="20">
        <f>IF(AND(NOT(ISBLANK(AT26)),NOT(ISBLANK(VLOOKUP($F26,'Tier 2 Allowances'!$A$2:$W$6, 21,FALSE))),AT26&lt;2),AT26*VLOOKUP(AT$3,'Tier 2 Allowances'!$B$14:$C$34,2,FALSE),0)</f>
        <v>0</v>
      </c>
      <c r="AW26" s="20">
        <f>IF(AND(NOT(ISBLANK(AV26)),NOT(ISBLANK(VLOOKUP($F26,'Tier 2 Allowances'!$A$2:$W$6, 22,FALSE))),AV26&lt;2),AV26*VLOOKUP(AV$3,'Tier 2 Allowances'!$B$14:$C$34,2,FALSE),0)</f>
        <v>0</v>
      </c>
      <c r="AY26" s="20">
        <f>IF(AND(NOT(ISBLANK(AX26)),NOT(ISBLANK(VLOOKUP($F26,'Tier 2 Allowances'!$A$2:$W$6, 23,FALSE))),AX26&lt;2),AX26*VLOOKUP(AX$3,'Tier 2 Allowances'!$B$14:$C$34,2,FALSE),0)</f>
        <v>0</v>
      </c>
      <c r="BA26" s="21">
        <f t="shared" si="0"/>
        <v>14</v>
      </c>
      <c r="BC26" s="21">
        <f t="shared" si="1"/>
        <v>10</v>
      </c>
      <c r="BE26" s="21">
        <f t="shared" si="2"/>
        <v>0</v>
      </c>
      <c r="BG26" s="20">
        <f t="shared" si="3"/>
        <v>0</v>
      </c>
      <c r="BH26" s="20" t="str">
        <f t="shared" si="4"/>
        <v/>
      </c>
      <c r="BI26" s="21" t="str">
        <f t="shared" si="5"/>
        <v/>
      </c>
      <c r="BJ26" s="19"/>
      <c r="BK26" s="78"/>
      <c r="BL26" s="79" t="str">
        <f t="shared" si="6"/>
        <v/>
      </c>
      <c r="BM26" s="78"/>
      <c r="BN26" s="78"/>
    </row>
    <row r="27" spans="5:66">
      <c r="E27" s="17"/>
      <c r="G27" s="20">
        <f>IF(ISBLANK(F27),0,VLOOKUP($F27,'Tier 2 Allowances'!$A$2:$B$6,2,FALSE))</f>
        <v>0</v>
      </c>
      <c r="H27" s="85"/>
      <c r="I27" s="85"/>
      <c r="K27" s="20">
        <f>IF(AND(NOT(ISBLANK(J27)),NOT(ISBLANK(VLOOKUP($F27,'Tier 2 Allowances'!$A$2:$W$6,3,FALSE))),J27&lt;3), J27*VLOOKUP(J$3,'Tier 2 Allowances'!$B$14:$C$34,2,FALSE),0)</f>
        <v>0</v>
      </c>
      <c r="M27" s="20">
        <f>IF(AND(NOT(ISBLANK(L27)),NOT(ISBLANK(VLOOKUP($F27,'Tier 2 Allowances'!$A$2:$W$6,4,FALSE))),L27&lt;3),L27* VLOOKUP(L$3,'Tier 2 Allowances'!$B$14:$C$34,2,FALSE),0)</f>
        <v>0</v>
      </c>
      <c r="O27" s="20">
        <f>IF(AND(NOT(ISBLANK(N27)),NOT(ISBLANK(VLOOKUP($F27,'Tier 2 Allowances'!$A$2:$W$6,5,FALSE))),N27&lt;2),N27*VLOOKUP(N$3,'Tier 2 Allowances'!$B$14:$C$34,2,FALSE),0)</f>
        <v>0</v>
      </c>
      <c r="Q27" s="20">
        <f>IF(AND(NOT(ISBLANK(P27)),ISBLANK(R27),NOT(ISBLANK(VLOOKUP($F27,'Tier 2 Allowances'!$A$2:$W$6,6,FALSE))),P27&lt;2),P27*VLOOKUP(P$3,'Tier 2 Allowances'!$B$14:$C$34,2,FALSE),0)</f>
        <v>0</v>
      </c>
      <c r="S27" s="20">
        <f>IF(AND(NOT(ISBLANK(R27)),NOT(ISBLANK(VLOOKUP($F27,'Tier 2 Allowances'!$A$2:$W$6,7,FALSE))),R27&lt;2),R27*VLOOKUP(R$3,'Tier 2 Allowances'!$B$14:$C$34,2,FALSE),0)</f>
        <v>0</v>
      </c>
      <c r="U27" s="20">
        <f>IF(AND(NOT(ISBLANK(T27)),NOT(ISBLANK(VLOOKUP($F27,'Tier 2 Allowances'!$A$2:$W$6,8,FALSE)))*T27&lt;2),T27*VLOOKUP(T$3,'Tier 2 Allowances'!$B$14:$C$34,2,FALSE),0)</f>
        <v>0</v>
      </c>
      <c r="W27" s="20">
        <f>IF(AND(NOT(ISBLANK(V27)),ISBLANK(AB27),NOT(ISBLANK(VLOOKUP($F27,'Tier 2 Allowances'!$A$2:$W$6, 9,FALSE))),V27&lt;2),V27*VLOOKUP(V$3,'Tier 2 Allowances'!$B$14:$C$34,2,FALSE),0)</f>
        <v>0</v>
      </c>
      <c r="Y27" s="20">
        <f>IF(AND(NOT(ISBLANK(X27)),NOT(ISBLANK(VLOOKUP($F27,'Tier 2 Allowances'!$A$2:$W$6, 10,FALSE))),X27&lt;2),X27*VLOOKUP(X$3,'Tier 2 Allowances'!$B$14:$C$34,2,FALSE),0)</f>
        <v>0</v>
      </c>
      <c r="AA27" s="20">
        <f>IF(AND(NOT(ISBLANK(Z27)),ISBLANK(AB27),NOT(ISBLANK(VLOOKUP($F27,'Tier 2 Allowances'!$A$2:$W$6, 11,FALSE))),Z27&lt;2),Z27*VLOOKUP(Z$3,'Tier 2 Allowances'!$B$14:$C$34,2,FALSE),0)</f>
        <v>0</v>
      </c>
      <c r="AC27" s="20">
        <f>IF(AND(NOT(ISBLANK(AB27)),NOT(ISBLANK(VLOOKUP($F27,'Tier 2 Allowances'!$A$2:$W$6, 12,FALSE))),AB27&lt;2),AB27*VLOOKUP(AB$3,'Tier 2 Allowances'!$B$14:$C$34,2,FALSE),0)</f>
        <v>0</v>
      </c>
      <c r="AE27" s="20">
        <f>IF(AND(NOT(ISBLANK(AD27)),NOT(ISBLANK(VLOOKUP($F27,'Tier 2 Allowances'!$A$2:$W$6, 13,FALSE))),AD27&lt;2),AD27*VLOOKUP(AD$3,'Tier 2 Allowances'!$B$14:$C$34,2,FALSE),0)</f>
        <v>0</v>
      </c>
      <c r="AG27" s="20">
        <f>IF(AND(NOT(ISBLANK(AF27)),NOT(ISBLANK(VLOOKUP($F27,'Tier 2 Allowances'!$A$2:$W$6, 14,FALSE))),AF27&lt;2),AF27*VLOOKUP(AD$3,'Tier 2 Allowances'!$B$14:$C$34,2,FALSE),0)</f>
        <v>0</v>
      </c>
      <c r="AI27" s="20">
        <f>IF(AND(NOT(ISBLANK(AH27)),NOT(ISBLANK(VLOOKUP($F27,'Tier 2 Allowances'!$A$2:$W$6, 15,FALSE))),AH27&lt;2),AH27*VLOOKUP(AH$3,'Tier 2 Allowances'!$B$14:$C$34,2,FALSE),0)</f>
        <v>0</v>
      </c>
      <c r="AK27" s="20">
        <f>IF(AND(NOT(ISBLANK(AJ27)),NOT(ISBLANK(VLOOKUP($F27,'Tier 2 Allowances'!$A$2:$W$6, 18,FALSE))),AJ27&lt;6),AJ27*VLOOKUP(AJ$3,'Tier 2 Allowances'!$B$14:$C$34,2,FALSE),0)</f>
        <v>0</v>
      </c>
      <c r="AM27" s="20">
        <f>IF(AND(NOT(ISBLANK(AL27)),NOT(ISBLANK(VLOOKUP($F27,'Tier 2 Allowances'!$A$2:$W$6, 17,FALSE))),AL27&lt;2),AL27*VLOOKUP(AL$3,'Tier 2 Allowances'!$B$14:$C$34,2,FALSE),0)</f>
        <v>0</v>
      </c>
      <c r="AO27" s="20">
        <f>IF(AND(NOT(ISBLANK(AN27)),NOT(ISBLANK(VLOOKUP($F27,'Tier 2 Allowances'!$A$2:$W$6, 18,FALSE))),AN27&lt;11),AN27*VLOOKUP(AN$3,'Tier 2 Allowances'!$B$14:$C$34,2,FALSE),0)</f>
        <v>0</v>
      </c>
      <c r="AQ27" s="20">
        <f>IF(AND(NOT(ISBLANK(AP27)),NOT(ISBLANK(VLOOKUP($F27,'Tier 2 Allowances'!$A$2:$W$6, 19,FALSE))),AP27&lt;11),AP27*VLOOKUP(AP$3,'Tier 2 Allowances'!$B$14:$C$34,2,FALSE),0)</f>
        <v>0</v>
      </c>
      <c r="AS27" s="20">
        <f>IF(AND(NOT(ISBLANK(AR27)),NOT(ISBLANK(VLOOKUP($F27,'Tier 2 Allowances'!$A$2:$W$6, 20,FALSE))),AR27&lt;2),AR27*VLOOKUP(AR$3,'Tier 2 Allowances'!$B$14:$C$34,2,FALSE),0)</f>
        <v>0</v>
      </c>
      <c r="AU27" s="20">
        <f>IF(AND(NOT(ISBLANK(AT27)),NOT(ISBLANK(VLOOKUP($F27,'Tier 2 Allowances'!$A$2:$W$6, 21,FALSE))),AT27&lt;2),AT27*VLOOKUP(AT$3,'Tier 2 Allowances'!$B$14:$C$34,2,FALSE),0)</f>
        <v>0</v>
      </c>
      <c r="AW27" s="20">
        <f>IF(AND(NOT(ISBLANK(AV27)),NOT(ISBLANK(VLOOKUP($F27,'Tier 2 Allowances'!$A$2:$W$6, 22,FALSE))),AV27&lt;2),AV27*VLOOKUP(AV$3,'Tier 2 Allowances'!$B$14:$C$34,2,FALSE),0)</f>
        <v>0</v>
      </c>
      <c r="AY27" s="20">
        <f>IF(AND(NOT(ISBLANK(AX27)),NOT(ISBLANK(VLOOKUP($F27,'Tier 2 Allowances'!$A$2:$W$6, 23,FALSE))),AX27&lt;2),AX27*VLOOKUP(AX$3,'Tier 2 Allowances'!$B$14:$C$34,2,FALSE),0)</f>
        <v>0</v>
      </c>
      <c r="BA27" s="21">
        <f t="shared" si="0"/>
        <v>14</v>
      </c>
      <c r="BC27" s="21">
        <f t="shared" si="1"/>
        <v>10</v>
      </c>
      <c r="BE27" s="21">
        <f t="shared" si="2"/>
        <v>0</v>
      </c>
      <c r="BG27" s="20">
        <f t="shared" si="3"/>
        <v>0</v>
      </c>
      <c r="BH27" s="20" t="str">
        <f t="shared" si="4"/>
        <v/>
      </c>
      <c r="BI27" s="21" t="str">
        <f t="shared" si="5"/>
        <v/>
      </c>
      <c r="BJ27" s="19"/>
      <c r="BK27" s="78"/>
      <c r="BL27" s="79" t="str">
        <f t="shared" si="6"/>
        <v/>
      </c>
      <c r="BM27" s="78"/>
      <c r="BN27" s="78"/>
    </row>
    <row r="28" spans="5:66">
      <c r="E28" s="17"/>
      <c r="G28" s="20">
        <f>IF(ISBLANK(F28),0,VLOOKUP($F28,'Tier 2 Allowances'!$A$2:$B$6,2,FALSE))</f>
        <v>0</v>
      </c>
      <c r="H28" s="85"/>
      <c r="I28" s="85"/>
      <c r="K28" s="20">
        <f>IF(AND(NOT(ISBLANK(J28)),NOT(ISBLANK(VLOOKUP($F28,'Tier 2 Allowances'!$A$2:$W$6,3,FALSE))),J28&lt;3), J28*VLOOKUP(J$3,'Tier 2 Allowances'!$B$14:$C$34,2,FALSE),0)</f>
        <v>0</v>
      </c>
      <c r="M28" s="20">
        <f>IF(AND(NOT(ISBLANK(L28)),NOT(ISBLANK(VLOOKUP($F28,'Tier 2 Allowances'!$A$2:$W$6,4,FALSE))),L28&lt;3),L28* VLOOKUP(L$3,'Tier 2 Allowances'!$B$14:$C$34,2,FALSE),0)</f>
        <v>0</v>
      </c>
      <c r="O28" s="20">
        <f>IF(AND(NOT(ISBLANK(N28)),NOT(ISBLANK(VLOOKUP($F28,'Tier 2 Allowances'!$A$2:$W$6,5,FALSE))),N28&lt;2),N28*VLOOKUP(N$3,'Tier 2 Allowances'!$B$14:$C$34,2,FALSE),0)</f>
        <v>0</v>
      </c>
      <c r="Q28" s="20">
        <f>IF(AND(NOT(ISBLANK(P28)),ISBLANK(R28),NOT(ISBLANK(VLOOKUP($F28,'Tier 2 Allowances'!$A$2:$W$6,6,FALSE))),P28&lt;2),P28*VLOOKUP(P$3,'Tier 2 Allowances'!$B$14:$C$34,2,FALSE),0)</f>
        <v>0</v>
      </c>
      <c r="S28" s="20">
        <f>IF(AND(NOT(ISBLANK(R28)),NOT(ISBLANK(VLOOKUP($F28,'Tier 2 Allowances'!$A$2:$W$6,7,FALSE))),R28&lt;2),R28*VLOOKUP(R$3,'Tier 2 Allowances'!$B$14:$C$34,2,FALSE),0)</f>
        <v>0</v>
      </c>
      <c r="U28" s="20">
        <f>IF(AND(NOT(ISBLANK(T28)),NOT(ISBLANK(VLOOKUP($F28,'Tier 2 Allowances'!$A$2:$W$6,8,FALSE)))*T28&lt;2),T28*VLOOKUP(T$3,'Tier 2 Allowances'!$B$14:$C$34,2,FALSE),0)</f>
        <v>0</v>
      </c>
      <c r="W28" s="20">
        <f>IF(AND(NOT(ISBLANK(V28)),ISBLANK(AB28),NOT(ISBLANK(VLOOKUP($F28,'Tier 2 Allowances'!$A$2:$W$6, 9,FALSE))),V28&lt;2),V28*VLOOKUP(V$3,'Tier 2 Allowances'!$B$14:$C$34,2,FALSE),0)</f>
        <v>0</v>
      </c>
      <c r="Y28" s="20">
        <f>IF(AND(NOT(ISBLANK(X28)),NOT(ISBLANK(VLOOKUP($F28,'Tier 2 Allowances'!$A$2:$W$6, 10,FALSE))),X28&lt;2),X28*VLOOKUP(X$3,'Tier 2 Allowances'!$B$14:$C$34,2,FALSE),0)</f>
        <v>0</v>
      </c>
      <c r="AA28" s="20">
        <f>IF(AND(NOT(ISBLANK(Z28)),ISBLANK(AB28),NOT(ISBLANK(VLOOKUP($F28,'Tier 2 Allowances'!$A$2:$W$6, 11,FALSE))),Z28&lt;2),Z28*VLOOKUP(Z$3,'Tier 2 Allowances'!$B$14:$C$34,2,FALSE),0)</f>
        <v>0</v>
      </c>
      <c r="AC28" s="20">
        <f>IF(AND(NOT(ISBLANK(AB28)),NOT(ISBLANK(VLOOKUP($F28,'Tier 2 Allowances'!$A$2:$W$6, 12,FALSE))),AB28&lt;2),AB28*VLOOKUP(AB$3,'Tier 2 Allowances'!$B$14:$C$34,2,FALSE),0)</f>
        <v>0</v>
      </c>
      <c r="AE28" s="20">
        <f>IF(AND(NOT(ISBLANK(AD28)),NOT(ISBLANK(VLOOKUP($F28,'Tier 2 Allowances'!$A$2:$W$6, 13,FALSE))),AD28&lt;2),AD28*VLOOKUP(AD$3,'Tier 2 Allowances'!$B$14:$C$34,2,FALSE),0)</f>
        <v>0</v>
      </c>
      <c r="AG28" s="20">
        <f>IF(AND(NOT(ISBLANK(AF28)),NOT(ISBLANK(VLOOKUP($F28,'Tier 2 Allowances'!$A$2:$W$6, 14,FALSE))),AF28&lt;2),AF28*VLOOKUP(AD$3,'Tier 2 Allowances'!$B$14:$C$34,2,FALSE),0)</f>
        <v>0</v>
      </c>
      <c r="AI28" s="20">
        <f>IF(AND(NOT(ISBLANK(AH28)),NOT(ISBLANK(VLOOKUP($F28,'Tier 2 Allowances'!$A$2:$W$6, 15,FALSE))),AH28&lt;2),AH28*VLOOKUP(AH$3,'Tier 2 Allowances'!$B$14:$C$34,2,FALSE),0)</f>
        <v>0</v>
      </c>
      <c r="AK28" s="20">
        <f>IF(AND(NOT(ISBLANK(AJ28)),NOT(ISBLANK(VLOOKUP($F28,'Tier 2 Allowances'!$A$2:$W$6, 18,FALSE))),AJ28&lt;6),AJ28*VLOOKUP(AJ$3,'Tier 2 Allowances'!$B$14:$C$34,2,FALSE),0)</f>
        <v>0</v>
      </c>
      <c r="AM28" s="20">
        <f>IF(AND(NOT(ISBLANK(AL28)),NOT(ISBLANK(VLOOKUP($F28,'Tier 2 Allowances'!$A$2:$W$6, 17,FALSE))),AL28&lt;2),AL28*VLOOKUP(AL$3,'Tier 2 Allowances'!$B$14:$C$34,2,FALSE),0)</f>
        <v>0</v>
      </c>
      <c r="AO28" s="20">
        <f>IF(AND(NOT(ISBLANK(AN28)),NOT(ISBLANK(VLOOKUP($F28,'Tier 2 Allowances'!$A$2:$W$6, 18,FALSE))),AN28&lt;11),AN28*VLOOKUP(AN$3,'Tier 2 Allowances'!$B$14:$C$34,2,FALSE),0)</f>
        <v>0</v>
      </c>
      <c r="AQ28" s="20">
        <f>IF(AND(NOT(ISBLANK(AP28)),NOT(ISBLANK(VLOOKUP($F28,'Tier 2 Allowances'!$A$2:$W$6, 19,FALSE))),AP28&lt;11),AP28*VLOOKUP(AP$3,'Tier 2 Allowances'!$B$14:$C$34,2,FALSE),0)</f>
        <v>0</v>
      </c>
      <c r="AS28" s="20">
        <f>IF(AND(NOT(ISBLANK(AR28)),NOT(ISBLANK(VLOOKUP($F28,'Tier 2 Allowances'!$A$2:$W$6, 20,FALSE))),AR28&lt;2),AR28*VLOOKUP(AR$3,'Tier 2 Allowances'!$B$14:$C$34,2,FALSE),0)</f>
        <v>0</v>
      </c>
      <c r="AU28" s="20">
        <f>IF(AND(NOT(ISBLANK(AT28)),NOT(ISBLANK(VLOOKUP($F28,'Tier 2 Allowances'!$A$2:$W$6, 21,FALSE))),AT28&lt;2),AT28*VLOOKUP(AT$3,'Tier 2 Allowances'!$B$14:$C$34,2,FALSE),0)</f>
        <v>0</v>
      </c>
      <c r="AW28" s="20">
        <f>IF(AND(NOT(ISBLANK(AV28)),NOT(ISBLANK(VLOOKUP($F28,'Tier 2 Allowances'!$A$2:$W$6, 22,FALSE))),AV28&lt;2),AV28*VLOOKUP(AV$3,'Tier 2 Allowances'!$B$14:$C$34,2,FALSE),0)</f>
        <v>0</v>
      </c>
      <c r="AY28" s="20">
        <f>IF(AND(NOT(ISBLANK(AX28)),NOT(ISBLANK(VLOOKUP($F28,'Tier 2 Allowances'!$A$2:$W$6, 23,FALSE))),AX28&lt;2),AX28*VLOOKUP(AX$3,'Tier 2 Allowances'!$B$14:$C$34,2,FALSE),0)</f>
        <v>0</v>
      </c>
      <c r="BA28" s="21">
        <f t="shared" si="0"/>
        <v>14</v>
      </c>
      <c r="BC28" s="21">
        <f t="shared" si="1"/>
        <v>10</v>
      </c>
      <c r="BE28" s="21">
        <f t="shared" si="2"/>
        <v>0</v>
      </c>
      <c r="BG28" s="20">
        <f t="shared" si="3"/>
        <v>0</v>
      </c>
      <c r="BH28" s="20" t="str">
        <f t="shared" si="4"/>
        <v/>
      </c>
      <c r="BI28" s="21" t="str">
        <f t="shared" si="5"/>
        <v/>
      </c>
      <c r="BJ28" s="19"/>
      <c r="BK28" s="78"/>
      <c r="BL28" s="79" t="str">
        <f t="shared" si="6"/>
        <v/>
      </c>
      <c r="BM28" s="78"/>
      <c r="BN28" s="78"/>
    </row>
    <row r="29" spans="5:66">
      <c r="E29" s="17"/>
      <c r="G29" s="20">
        <f>IF(ISBLANK(F29),0,VLOOKUP($F29,'Tier 2 Allowances'!$A$2:$B$6,2,FALSE))</f>
        <v>0</v>
      </c>
      <c r="H29" s="85"/>
      <c r="I29" s="85"/>
      <c r="K29" s="20">
        <f>IF(AND(NOT(ISBLANK(J29)),NOT(ISBLANK(VLOOKUP($F29,'Tier 2 Allowances'!$A$2:$W$6,3,FALSE))),J29&lt;3), J29*VLOOKUP(J$3,'Tier 2 Allowances'!$B$14:$C$34,2,FALSE),0)</f>
        <v>0</v>
      </c>
      <c r="M29" s="20">
        <f>IF(AND(NOT(ISBLANK(L29)),NOT(ISBLANK(VLOOKUP($F29,'Tier 2 Allowances'!$A$2:$W$6,4,FALSE))),L29&lt;3),L29* VLOOKUP(L$3,'Tier 2 Allowances'!$B$14:$C$34,2,FALSE),0)</f>
        <v>0</v>
      </c>
      <c r="O29" s="20">
        <f>IF(AND(NOT(ISBLANK(N29)),NOT(ISBLANK(VLOOKUP($F29,'Tier 2 Allowances'!$A$2:$W$6,5,FALSE))),N29&lt;2),N29*VLOOKUP(N$3,'Tier 2 Allowances'!$B$14:$C$34,2,FALSE),0)</f>
        <v>0</v>
      </c>
      <c r="Q29" s="20">
        <f>IF(AND(NOT(ISBLANK(P29)),ISBLANK(R29),NOT(ISBLANK(VLOOKUP($F29,'Tier 2 Allowances'!$A$2:$W$6,6,FALSE))),P29&lt;2),P29*VLOOKUP(P$3,'Tier 2 Allowances'!$B$14:$C$34,2,FALSE),0)</f>
        <v>0</v>
      </c>
      <c r="S29" s="20">
        <f>IF(AND(NOT(ISBLANK(R29)),NOT(ISBLANK(VLOOKUP($F29,'Tier 2 Allowances'!$A$2:$W$6,7,FALSE))),R29&lt;2),R29*VLOOKUP(R$3,'Tier 2 Allowances'!$B$14:$C$34,2,FALSE),0)</f>
        <v>0</v>
      </c>
      <c r="U29" s="20">
        <f>IF(AND(NOT(ISBLANK(T29)),NOT(ISBLANK(VLOOKUP($F29,'Tier 2 Allowances'!$A$2:$W$6,8,FALSE)))*T29&lt;2),T29*VLOOKUP(T$3,'Tier 2 Allowances'!$B$14:$C$34,2,FALSE),0)</f>
        <v>0</v>
      </c>
      <c r="W29" s="20">
        <f>IF(AND(NOT(ISBLANK(V29)),ISBLANK(AB29),NOT(ISBLANK(VLOOKUP($F29,'Tier 2 Allowances'!$A$2:$W$6, 9,FALSE))),V29&lt;2),V29*VLOOKUP(V$3,'Tier 2 Allowances'!$B$14:$C$34,2,FALSE),0)</f>
        <v>0</v>
      </c>
      <c r="Y29" s="20">
        <f>IF(AND(NOT(ISBLANK(X29)),NOT(ISBLANK(VLOOKUP($F29,'Tier 2 Allowances'!$A$2:$W$6, 10,FALSE))),X29&lt;2),X29*VLOOKUP(X$3,'Tier 2 Allowances'!$B$14:$C$34,2,FALSE),0)</f>
        <v>0</v>
      </c>
      <c r="AA29" s="20">
        <f>IF(AND(NOT(ISBLANK(Z29)),ISBLANK(AB29),NOT(ISBLANK(VLOOKUP($F29,'Tier 2 Allowances'!$A$2:$W$6, 11,FALSE))),Z29&lt;2),Z29*VLOOKUP(Z$3,'Tier 2 Allowances'!$B$14:$C$34,2,FALSE),0)</f>
        <v>0</v>
      </c>
      <c r="AC29" s="20">
        <f>IF(AND(NOT(ISBLANK(AB29)),NOT(ISBLANK(VLOOKUP($F29,'Tier 2 Allowances'!$A$2:$W$6, 12,FALSE))),AB29&lt;2),AB29*VLOOKUP(AB$3,'Tier 2 Allowances'!$B$14:$C$34,2,FALSE),0)</f>
        <v>0</v>
      </c>
      <c r="AE29" s="20">
        <f>IF(AND(NOT(ISBLANK(AD29)),NOT(ISBLANK(VLOOKUP($F29,'Tier 2 Allowances'!$A$2:$W$6, 13,FALSE))),AD29&lt;2),AD29*VLOOKUP(AD$3,'Tier 2 Allowances'!$B$14:$C$34,2,FALSE),0)</f>
        <v>0</v>
      </c>
      <c r="AG29" s="20">
        <f>IF(AND(NOT(ISBLANK(AF29)),NOT(ISBLANK(VLOOKUP($F29,'Tier 2 Allowances'!$A$2:$W$6, 14,FALSE))),AF29&lt;2),AF29*VLOOKUP(AD$3,'Tier 2 Allowances'!$B$14:$C$34,2,FALSE),0)</f>
        <v>0</v>
      </c>
      <c r="AI29" s="20">
        <f>IF(AND(NOT(ISBLANK(AH29)),NOT(ISBLANK(VLOOKUP($F29,'Tier 2 Allowances'!$A$2:$W$6, 15,FALSE))),AH29&lt;2),AH29*VLOOKUP(AH$3,'Tier 2 Allowances'!$B$14:$C$34,2,FALSE),0)</f>
        <v>0</v>
      </c>
      <c r="AK29" s="20">
        <f>IF(AND(NOT(ISBLANK(AJ29)),NOT(ISBLANK(VLOOKUP($F29,'Tier 2 Allowances'!$A$2:$W$6, 18,FALSE))),AJ29&lt;6),AJ29*VLOOKUP(AJ$3,'Tier 2 Allowances'!$B$14:$C$34,2,FALSE),0)</f>
        <v>0</v>
      </c>
      <c r="AM29" s="20">
        <f>IF(AND(NOT(ISBLANK(AL29)),NOT(ISBLANK(VLOOKUP($F29,'Tier 2 Allowances'!$A$2:$W$6, 17,FALSE))),AL29&lt;2),AL29*VLOOKUP(AL$3,'Tier 2 Allowances'!$B$14:$C$34,2,FALSE),0)</f>
        <v>0</v>
      </c>
      <c r="AO29" s="20">
        <f>IF(AND(NOT(ISBLANK(AN29)),NOT(ISBLANK(VLOOKUP($F29,'Tier 2 Allowances'!$A$2:$W$6, 18,FALSE))),AN29&lt;11),AN29*VLOOKUP(AN$3,'Tier 2 Allowances'!$B$14:$C$34,2,FALSE),0)</f>
        <v>0</v>
      </c>
      <c r="AQ29" s="20">
        <f>IF(AND(NOT(ISBLANK(AP29)),NOT(ISBLANK(VLOOKUP($F29,'Tier 2 Allowances'!$A$2:$W$6, 19,FALSE))),AP29&lt;11),AP29*VLOOKUP(AP$3,'Tier 2 Allowances'!$B$14:$C$34,2,FALSE),0)</f>
        <v>0</v>
      </c>
      <c r="AS29" s="20">
        <f>IF(AND(NOT(ISBLANK(AR29)),NOT(ISBLANK(VLOOKUP($F29,'Tier 2 Allowances'!$A$2:$W$6, 20,FALSE))),AR29&lt;2),AR29*VLOOKUP(AR$3,'Tier 2 Allowances'!$B$14:$C$34,2,FALSE),0)</f>
        <v>0</v>
      </c>
      <c r="AU29" s="20">
        <f>IF(AND(NOT(ISBLANK(AT29)),NOT(ISBLANK(VLOOKUP($F29,'Tier 2 Allowances'!$A$2:$W$6, 21,FALSE))),AT29&lt;2),AT29*VLOOKUP(AT$3,'Tier 2 Allowances'!$B$14:$C$34,2,FALSE),0)</f>
        <v>0</v>
      </c>
      <c r="AW29" s="20">
        <f>IF(AND(NOT(ISBLANK(AV29)),NOT(ISBLANK(VLOOKUP($F29,'Tier 2 Allowances'!$A$2:$W$6, 22,FALSE))),AV29&lt;2),AV29*VLOOKUP(AV$3,'Tier 2 Allowances'!$B$14:$C$34,2,FALSE),0)</f>
        <v>0</v>
      </c>
      <c r="AY29" s="20">
        <f>IF(AND(NOT(ISBLANK(AX29)),NOT(ISBLANK(VLOOKUP($F29,'Tier 2 Allowances'!$A$2:$W$6, 23,FALSE))),AX29&lt;2),AX29*VLOOKUP(AX$3,'Tier 2 Allowances'!$B$14:$C$34,2,FALSE),0)</f>
        <v>0</v>
      </c>
      <c r="BA29" s="21">
        <f t="shared" si="0"/>
        <v>14</v>
      </c>
      <c r="BC29" s="21">
        <f t="shared" si="1"/>
        <v>10</v>
      </c>
      <c r="BE29" s="21">
        <f t="shared" si="2"/>
        <v>0</v>
      </c>
      <c r="BG29" s="20">
        <f t="shared" si="3"/>
        <v>0</v>
      </c>
      <c r="BH29" s="20" t="str">
        <f t="shared" si="4"/>
        <v/>
      </c>
      <c r="BI29" s="21" t="str">
        <f t="shared" si="5"/>
        <v/>
      </c>
      <c r="BJ29" s="19"/>
      <c r="BK29" s="78"/>
      <c r="BL29" s="79" t="str">
        <f t="shared" si="6"/>
        <v/>
      </c>
      <c r="BM29" s="78"/>
      <c r="BN29" s="78"/>
    </row>
    <row r="30" spans="5:66">
      <c r="E30" s="17"/>
      <c r="G30" s="20">
        <f>IF(ISBLANK(F30),0,VLOOKUP($F30,'Tier 2 Allowances'!$A$2:$B$6,2,FALSE))</f>
        <v>0</v>
      </c>
      <c r="H30" s="85"/>
      <c r="I30" s="85"/>
      <c r="K30" s="20">
        <f>IF(AND(NOT(ISBLANK(J30)),NOT(ISBLANK(VLOOKUP($F30,'Tier 2 Allowances'!$A$2:$W$6,3,FALSE))),J30&lt;3), J30*VLOOKUP(J$3,'Tier 2 Allowances'!$B$14:$C$34,2,FALSE),0)</f>
        <v>0</v>
      </c>
      <c r="M30" s="20">
        <f>IF(AND(NOT(ISBLANK(L30)),NOT(ISBLANK(VLOOKUP($F30,'Tier 2 Allowances'!$A$2:$W$6,4,FALSE))),L30&lt;3),L30* VLOOKUP(L$3,'Tier 2 Allowances'!$B$14:$C$34,2,FALSE),0)</f>
        <v>0</v>
      </c>
      <c r="O30" s="20">
        <f>IF(AND(NOT(ISBLANK(N30)),NOT(ISBLANK(VLOOKUP($F30,'Tier 2 Allowances'!$A$2:$W$6,5,FALSE))),N30&lt;2),N30*VLOOKUP(N$3,'Tier 2 Allowances'!$B$14:$C$34,2,FALSE),0)</f>
        <v>0</v>
      </c>
      <c r="Q30" s="20">
        <f>IF(AND(NOT(ISBLANK(P30)),ISBLANK(R30),NOT(ISBLANK(VLOOKUP($F30,'Tier 2 Allowances'!$A$2:$W$6,6,FALSE))),P30&lt;2),P30*VLOOKUP(P$3,'Tier 2 Allowances'!$B$14:$C$34,2,FALSE),0)</f>
        <v>0</v>
      </c>
      <c r="S30" s="20">
        <f>IF(AND(NOT(ISBLANK(R30)),NOT(ISBLANK(VLOOKUP($F30,'Tier 2 Allowances'!$A$2:$W$6,7,FALSE))),R30&lt;2),R30*VLOOKUP(R$3,'Tier 2 Allowances'!$B$14:$C$34,2,FALSE),0)</f>
        <v>0</v>
      </c>
      <c r="U30" s="20">
        <f>IF(AND(NOT(ISBLANK(T30)),NOT(ISBLANK(VLOOKUP($F30,'Tier 2 Allowances'!$A$2:$W$6,8,FALSE)))*T30&lt;2),T30*VLOOKUP(T$3,'Tier 2 Allowances'!$B$14:$C$34,2,FALSE),0)</f>
        <v>0</v>
      </c>
      <c r="W30" s="20">
        <f>IF(AND(NOT(ISBLANK(V30)),ISBLANK(AB30),NOT(ISBLANK(VLOOKUP($F30,'Tier 2 Allowances'!$A$2:$W$6, 9,FALSE))),V30&lt;2),V30*VLOOKUP(V$3,'Tier 2 Allowances'!$B$14:$C$34,2,FALSE),0)</f>
        <v>0</v>
      </c>
      <c r="Y30" s="20">
        <f>IF(AND(NOT(ISBLANK(X30)),NOT(ISBLANK(VLOOKUP($F30,'Tier 2 Allowances'!$A$2:$W$6, 10,FALSE))),X30&lt;2),X30*VLOOKUP(X$3,'Tier 2 Allowances'!$B$14:$C$34,2,FALSE),0)</f>
        <v>0</v>
      </c>
      <c r="AA30" s="20">
        <f>IF(AND(NOT(ISBLANK(Z30)),ISBLANK(AB30),NOT(ISBLANK(VLOOKUP($F30,'Tier 2 Allowances'!$A$2:$W$6, 11,FALSE))),Z30&lt;2),Z30*VLOOKUP(Z$3,'Tier 2 Allowances'!$B$14:$C$34,2,FALSE),0)</f>
        <v>0</v>
      </c>
      <c r="AC30" s="20">
        <f>IF(AND(NOT(ISBLANK(AB30)),NOT(ISBLANK(VLOOKUP($F30,'Tier 2 Allowances'!$A$2:$W$6, 12,FALSE))),AB30&lt;2),AB30*VLOOKUP(AB$3,'Tier 2 Allowances'!$B$14:$C$34,2,FALSE),0)</f>
        <v>0</v>
      </c>
      <c r="AE30" s="20">
        <f>IF(AND(NOT(ISBLANK(AD30)),NOT(ISBLANK(VLOOKUP($F30,'Tier 2 Allowances'!$A$2:$W$6, 13,FALSE))),AD30&lt;2),AD30*VLOOKUP(AD$3,'Tier 2 Allowances'!$B$14:$C$34,2,FALSE),0)</f>
        <v>0</v>
      </c>
      <c r="AG30" s="20">
        <f>IF(AND(NOT(ISBLANK(AF30)),NOT(ISBLANK(VLOOKUP($F30,'Tier 2 Allowances'!$A$2:$W$6, 14,FALSE))),AF30&lt;2),AF30*VLOOKUP(AD$3,'Tier 2 Allowances'!$B$14:$C$34,2,FALSE),0)</f>
        <v>0</v>
      </c>
      <c r="AI30" s="20">
        <f>IF(AND(NOT(ISBLANK(AH30)),NOT(ISBLANK(VLOOKUP($F30,'Tier 2 Allowances'!$A$2:$W$6, 15,FALSE))),AH30&lt;2),AH30*VLOOKUP(AH$3,'Tier 2 Allowances'!$B$14:$C$34,2,FALSE),0)</f>
        <v>0</v>
      </c>
      <c r="AK30" s="20">
        <f>IF(AND(NOT(ISBLANK(AJ30)),NOT(ISBLANK(VLOOKUP($F30,'Tier 2 Allowances'!$A$2:$W$6, 18,FALSE))),AJ30&lt;6),AJ30*VLOOKUP(AJ$3,'Tier 2 Allowances'!$B$14:$C$34,2,FALSE),0)</f>
        <v>0</v>
      </c>
      <c r="AM30" s="20">
        <f>IF(AND(NOT(ISBLANK(AL30)),NOT(ISBLANK(VLOOKUP($F30,'Tier 2 Allowances'!$A$2:$W$6, 17,FALSE))),AL30&lt;2),AL30*VLOOKUP(AL$3,'Tier 2 Allowances'!$B$14:$C$34,2,FALSE),0)</f>
        <v>0</v>
      </c>
      <c r="AO30" s="20">
        <f>IF(AND(NOT(ISBLANK(AN30)),NOT(ISBLANK(VLOOKUP($F30,'Tier 2 Allowances'!$A$2:$W$6, 18,FALSE))),AN30&lt;11),AN30*VLOOKUP(AN$3,'Tier 2 Allowances'!$B$14:$C$34,2,FALSE),0)</f>
        <v>0</v>
      </c>
      <c r="AQ30" s="20">
        <f>IF(AND(NOT(ISBLANK(AP30)),NOT(ISBLANK(VLOOKUP($F30,'Tier 2 Allowances'!$A$2:$W$6, 19,FALSE))),AP30&lt;11),AP30*VLOOKUP(AP$3,'Tier 2 Allowances'!$B$14:$C$34,2,FALSE),0)</f>
        <v>0</v>
      </c>
      <c r="AS30" s="20">
        <f>IF(AND(NOT(ISBLANK(AR30)),NOT(ISBLANK(VLOOKUP($F30,'Tier 2 Allowances'!$A$2:$W$6, 20,FALSE))),AR30&lt;2),AR30*VLOOKUP(AR$3,'Tier 2 Allowances'!$B$14:$C$34,2,FALSE),0)</f>
        <v>0</v>
      </c>
      <c r="AU30" s="20">
        <f>IF(AND(NOT(ISBLANK(AT30)),NOT(ISBLANK(VLOOKUP($F30,'Tier 2 Allowances'!$A$2:$W$6, 21,FALSE))),AT30&lt;2),AT30*VLOOKUP(AT$3,'Tier 2 Allowances'!$B$14:$C$34,2,FALSE),0)</f>
        <v>0</v>
      </c>
      <c r="AW30" s="20">
        <f>IF(AND(NOT(ISBLANK(AV30)),NOT(ISBLANK(VLOOKUP($F30,'Tier 2 Allowances'!$A$2:$W$6, 22,FALSE))),AV30&lt;2),AV30*VLOOKUP(AV$3,'Tier 2 Allowances'!$B$14:$C$34,2,FALSE),0)</f>
        <v>0</v>
      </c>
      <c r="AY30" s="20">
        <f>IF(AND(NOT(ISBLANK(AX30)),NOT(ISBLANK(VLOOKUP($F30,'Tier 2 Allowances'!$A$2:$W$6, 23,FALSE))),AX30&lt;2),AX30*VLOOKUP(AX$3,'Tier 2 Allowances'!$B$14:$C$34,2,FALSE),0)</f>
        <v>0</v>
      </c>
      <c r="BA30" s="21">
        <f t="shared" si="0"/>
        <v>14</v>
      </c>
      <c r="BC30" s="21">
        <f t="shared" si="1"/>
        <v>10</v>
      </c>
      <c r="BE30" s="21">
        <f t="shared" si="2"/>
        <v>0</v>
      </c>
      <c r="BG30" s="20">
        <f t="shared" si="3"/>
        <v>0</v>
      </c>
      <c r="BH30" s="20" t="str">
        <f t="shared" si="4"/>
        <v/>
      </c>
      <c r="BI30" s="21" t="str">
        <f t="shared" si="5"/>
        <v/>
      </c>
      <c r="BJ30" s="19"/>
      <c r="BK30" s="78"/>
      <c r="BL30" s="79" t="str">
        <f t="shared" si="6"/>
        <v/>
      </c>
      <c r="BM30" s="78"/>
      <c r="BN30" s="78"/>
    </row>
    <row r="31" spans="5:66">
      <c r="E31" s="17"/>
      <c r="G31" s="20">
        <f>IF(ISBLANK(F31),0,VLOOKUP($F31,'Tier 2 Allowances'!$A$2:$B$6,2,FALSE))</f>
        <v>0</v>
      </c>
      <c r="H31" s="85"/>
      <c r="I31" s="85"/>
      <c r="K31" s="20">
        <f>IF(AND(NOT(ISBLANK(J31)),NOT(ISBLANK(VLOOKUP($F31,'Tier 2 Allowances'!$A$2:$W$6,3,FALSE))),J31&lt;3), J31*VLOOKUP(J$3,'Tier 2 Allowances'!$B$14:$C$34,2,FALSE),0)</f>
        <v>0</v>
      </c>
      <c r="M31" s="20">
        <f>IF(AND(NOT(ISBLANK(L31)),NOT(ISBLANK(VLOOKUP($F31,'Tier 2 Allowances'!$A$2:$W$6,4,FALSE))),L31&lt;3),L31* VLOOKUP(L$3,'Tier 2 Allowances'!$B$14:$C$34,2,FALSE),0)</f>
        <v>0</v>
      </c>
      <c r="O31" s="20">
        <f>IF(AND(NOT(ISBLANK(N31)),NOT(ISBLANK(VLOOKUP($F31,'Tier 2 Allowances'!$A$2:$W$6,5,FALSE))),N31&lt;2),N31*VLOOKUP(N$3,'Tier 2 Allowances'!$B$14:$C$34,2,FALSE),0)</f>
        <v>0</v>
      </c>
      <c r="Q31" s="20">
        <f>IF(AND(NOT(ISBLANK(P31)),ISBLANK(R31),NOT(ISBLANK(VLOOKUP($F31,'Tier 2 Allowances'!$A$2:$W$6,6,FALSE))),P31&lt;2),P31*VLOOKUP(P$3,'Tier 2 Allowances'!$B$14:$C$34,2,FALSE),0)</f>
        <v>0</v>
      </c>
      <c r="S31" s="20">
        <f>IF(AND(NOT(ISBLANK(R31)),NOT(ISBLANK(VLOOKUP($F31,'Tier 2 Allowances'!$A$2:$W$6,7,FALSE))),R31&lt;2),R31*VLOOKUP(R$3,'Tier 2 Allowances'!$B$14:$C$34,2,FALSE),0)</f>
        <v>0</v>
      </c>
      <c r="U31" s="20">
        <f>IF(AND(NOT(ISBLANK(T31)),NOT(ISBLANK(VLOOKUP($F31,'Tier 2 Allowances'!$A$2:$W$6,8,FALSE)))*T31&lt;2),T31*VLOOKUP(T$3,'Tier 2 Allowances'!$B$14:$C$34,2,FALSE),0)</f>
        <v>0</v>
      </c>
      <c r="W31" s="20">
        <f>IF(AND(NOT(ISBLANK(V31)),ISBLANK(AB31),NOT(ISBLANK(VLOOKUP($F31,'Tier 2 Allowances'!$A$2:$W$6, 9,FALSE))),V31&lt;2),V31*VLOOKUP(V$3,'Tier 2 Allowances'!$B$14:$C$34,2,FALSE),0)</f>
        <v>0</v>
      </c>
      <c r="Y31" s="20">
        <f>IF(AND(NOT(ISBLANK(X31)),NOT(ISBLANK(VLOOKUP($F31,'Tier 2 Allowances'!$A$2:$W$6, 10,FALSE))),X31&lt;2),X31*VLOOKUP(X$3,'Tier 2 Allowances'!$B$14:$C$34,2,FALSE),0)</f>
        <v>0</v>
      </c>
      <c r="AA31" s="20">
        <f>IF(AND(NOT(ISBLANK(Z31)),ISBLANK(AB31),NOT(ISBLANK(VLOOKUP($F31,'Tier 2 Allowances'!$A$2:$W$6, 11,FALSE))),Z31&lt;2),Z31*VLOOKUP(Z$3,'Tier 2 Allowances'!$B$14:$C$34,2,FALSE),0)</f>
        <v>0</v>
      </c>
      <c r="AC31" s="20">
        <f>IF(AND(NOT(ISBLANK(AB31)),NOT(ISBLANK(VLOOKUP($F31,'Tier 2 Allowances'!$A$2:$W$6, 12,FALSE))),AB31&lt;2),AB31*VLOOKUP(AB$3,'Tier 2 Allowances'!$B$14:$C$34,2,FALSE),0)</f>
        <v>0</v>
      </c>
      <c r="AE31" s="20">
        <f>IF(AND(NOT(ISBLANK(AD31)),NOT(ISBLANK(VLOOKUP($F31,'Tier 2 Allowances'!$A$2:$W$6, 13,FALSE))),AD31&lt;2),AD31*VLOOKUP(AD$3,'Tier 2 Allowances'!$B$14:$C$34,2,FALSE),0)</f>
        <v>0</v>
      </c>
      <c r="AG31" s="20">
        <f>IF(AND(NOT(ISBLANK(AF31)),NOT(ISBLANK(VLOOKUP($F31,'Tier 2 Allowances'!$A$2:$W$6, 14,FALSE))),AF31&lt;2),AF31*VLOOKUP(AD$3,'Tier 2 Allowances'!$B$14:$C$34,2,FALSE),0)</f>
        <v>0</v>
      </c>
      <c r="AI31" s="20">
        <f>IF(AND(NOT(ISBLANK(AH31)),NOT(ISBLANK(VLOOKUP($F31,'Tier 2 Allowances'!$A$2:$W$6, 15,FALSE))),AH31&lt;2),AH31*VLOOKUP(AH$3,'Tier 2 Allowances'!$B$14:$C$34,2,FALSE),0)</f>
        <v>0</v>
      </c>
      <c r="AK31" s="20">
        <f>IF(AND(NOT(ISBLANK(AJ31)),NOT(ISBLANK(VLOOKUP($F31,'Tier 2 Allowances'!$A$2:$W$6, 18,FALSE))),AJ31&lt;6),AJ31*VLOOKUP(AJ$3,'Tier 2 Allowances'!$B$14:$C$34,2,FALSE),0)</f>
        <v>0</v>
      </c>
      <c r="AM31" s="20">
        <f>IF(AND(NOT(ISBLANK(AL31)),NOT(ISBLANK(VLOOKUP($F31,'Tier 2 Allowances'!$A$2:$W$6, 17,FALSE))),AL31&lt;2),AL31*VLOOKUP(AL$3,'Tier 2 Allowances'!$B$14:$C$34,2,FALSE),0)</f>
        <v>0</v>
      </c>
      <c r="AO31" s="20">
        <f>IF(AND(NOT(ISBLANK(AN31)),NOT(ISBLANK(VLOOKUP($F31,'Tier 2 Allowances'!$A$2:$W$6, 18,FALSE))),AN31&lt;11),AN31*VLOOKUP(AN$3,'Tier 2 Allowances'!$B$14:$C$34,2,FALSE),0)</f>
        <v>0</v>
      </c>
      <c r="AQ31" s="20">
        <f>IF(AND(NOT(ISBLANK(AP31)),NOT(ISBLANK(VLOOKUP($F31,'Tier 2 Allowances'!$A$2:$W$6, 19,FALSE))),AP31&lt;11),AP31*VLOOKUP(AP$3,'Tier 2 Allowances'!$B$14:$C$34,2,FALSE),0)</f>
        <v>0</v>
      </c>
      <c r="AS31" s="20">
        <f>IF(AND(NOT(ISBLANK(AR31)),NOT(ISBLANK(VLOOKUP($F31,'Tier 2 Allowances'!$A$2:$W$6, 20,FALSE))),AR31&lt;2),AR31*VLOOKUP(AR$3,'Tier 2 Allowances'!$B$14:$C$34,2,FALSE),0)</f>
        <v>0</v>
      </c>
      <c r="AU31" s="20">
        <f>IF(AND(NOT(ISBLANK(AT31)),NOT(ISBLANK(VLOOKUP($F31,'Tier 2 Allowances'!$A$2:$W$6, 21,FALSE))),AT31&lt;2),AT31*VLOOKUP(AT$3,'Tier 2 Allowances'!$B$14:$C$34,2,FALSE),0)</f>
        <v>0</v>
      </c>
      <c r="AW31" s="20">
        <f>IF(AND(NOT(ISBLANK(AV31)),NOT(ISBLANK(VLOOKUP($F31,'Tier 2 Allowances'!$A$2:$W$6, 22,FALSE))),AV31&lt;2),AV31*VLOOKUP(AV$3,'Tier 2 Allowances'!$B$14:$C$34,2,FALSE),0)</f>
        <v>0</v>
      </c>
      <c r="AY31" s="20">
        <f>IF(AND(NOT(ISBLANK(AX31)),NOT(ISBLANK(VLOOKUP($F31,'Tier 2 Allowances'!$A$2:$W$6, 23,FALSE))),AX31&lt;2),AX31*VLOOKUP(AX$3,'Tier 2 Allowances'!$B$14:$C$34,2,FALSE),0)</f>
        <v>0</v>
      </c>
      <c r="BA31" s="21">
        <f t="shared" si="0"/>
        <v>14</v>
      </c>
      <c r="BC31" s="21">
        <f t="shared" si="1"/>
        <v>10</v>
      </c>
      <c r="BE31" s="21">
        <f t="shared" si="2"/>
        <v>0</v>
      </c>
      <c r="BG31" s="20">
        <f t="shared" si="3"/>
        <v>0</v>
      </c>
      <c r="BH31" s="20" t="str">
        <f t="shared" si="4"/>
        <v/>
      </c>
      <c r="BI31" s="21" t="str">
        <f t="shared" si="5"/>
        <v/>
      </c>
      <c r="BJ31" s="19"/>
      <c r="BK31" s="78"/>
      <c r="BL31" s="79" t="str">
        <f t="shared" si="6"/>
        <v/>
      </c>
      <c r="BM31" s="78"/>
      <c r="BN31" s="78"/>
    </row>
    <row r="32" spans="5:66">
      <c r="E32" s="17"/>
      <c r="G32" s="20">
        <f>IF(ISBLANK(F32),0,VLOOKUP($F32,'Tier 2 Allowances'!$A$2:$B$6,2,FALSE))</f>
        <v>0</v>
      </c>
      <c r="H32" s="85"/>
      <c r="I32" s="85"/>
      <c r="K32" s="20">
        <f>IF(AND(NOT(ISBLANK(J32)),NOT(ISBLANK(VLOOKUP($F32,'Tier 2 Allowances'!$A$2:$W$6,3,FALSE))),J32&lt;3), J32*VLOOKUP(J$3,'Tier 2 Allowances'!$B$14:$C$34,2,FALSE),0)</f>
        <v>0</v>
      </c>
      <c r="M32" s="20">
        <f>IF(AND(NOT(ISBLANK(L32)),NOT(ISBLANK(VLOOKUP($F32,'Tier 2 Allowances'!$A$2:$W$6,4,FALSE))),L32&lt;3),L32* VLOOKUP(L$3,'Tier 2 Allowances'!$B$14:$C$34,2,FALSE),0)</f>
        <v>0</v>
      </c>
      <c r="O32" s="20">
        <f>IF(AND(NOT(ISBLANK(N32)),NOT(ISBLANK(VLOOKUP($F32,'Tier 2 Allowances'!$A$2:$W$6,5,FALSE))),N32&lt;2),N32*VLOOKUP(N$3,'Tier 2 Allowances'!$B$14:$C$34,2,FALSE),0)</f>
        <v>0</v>
      </c>
      <c r="Q32" s="20">
        <f>IF(AND(NOT(ISBLANK(P32)),ISBLANK(R32),NOT(ISBLANK(VLOOKUP($F32,'Tier 2 Allowances'!$A$2:$W$6,6,FALSE))),P32&lt;2),P32*VLOOKUP(P$3,'Tier 2 Allowances'!$B$14:$C$34,2,FALSE),0)</f>
        <v>0</v>
      </c>
      <c r="S32" s="20">
        <f>IF(AND(NOT(ISBLANK(R32)),NOT(ISBLANK(VLOOKUP($F32,'Tier 2 Allowances'!$A$2:$W$6,7,FALSE))),R32&lt;2),R32*VLOOKUP(R$3,'Tier 2 Allowances'!$B$14:$C$34,2,FALSE),0)</f>
        <v>0</v>
      </c>
      <c r="U32" s="20">
        <f>IF(AND(NOT(ISBLANK(T32)),NOT(ISBLANK(VLOOKUP($F32,'Tier 2 Allowances'!$A$2:$W$6,8,FALSE)))*T32&lt;2),T32*VLOOKUP(T$3,'Tier 2 Allowances'!$B$14:$C$34,2,FALSE),0)</f>
        <v>0</v>
      </c>
      <c r="W32" s="20">
        <f>IF(AND(NOT(ISBLANK(V32)),ISBLANK(AB32),NOT(ISBLANK(VLOOKUP($F32,'Tier 2 Allowances'!$A$2:$W$6, 9,FALSE))),V32&lt;2),V32*VLOOKUP(V$3,'Tier 2 Allowances'!$B$14:$C$34,2,FALSE),0)</f>
        <v>0</v>
      </c>
      <c r="Y32" s="20">
        <f>IF(AND(NOT(ISBLANK(X32)),NOT(ISBLANK(VLOOKUP($F32,'Tier 2 Allowances'!$A$2:$W$6, 10,FALSE))),X32&lt;2),X32*VLOOKUP(X$3,'Tier 2 Allowances'!$B$14:$C$34,2,FALSE),0)</f>
        <v>0</v>
      </c>
      <c r="AA32" s="20">
        <f>IF(AND(NOT(ISBLANK(Z32)),ISBLANK(AB32),NOT(ISBLANK(VLOOKUP($F32,'Tier 2 Allowances'!$A$2:$W$6, 11,FALSE))),Z32&lt;2),Z32*VLOOKUP(Z$3,'Tier 2 Allowances'!$B$14:$C$34,2,FALSE),0)</f>
        <v>0</v>
      </c>
      <c r="AC32" s="20">
        <f>IF(AND(NOT(ISBLANK(AB32)),NOT(ISBLANK(VLOOKUP($F32,'Tier 2 Allowances'!$A$2:$W$6, 12,FALSE))),AB32&lt;2),AB32*VLOOKUP(AB$3,'Tier 2 Allowances'!$B$14:$C$34,2,FALSE),0)</f>
        <v>0</v>
      </c>
      <c r="AE32" s="20">
        <f>IF(AND(NOT(ISBLANK(AD32)),NOT(ISBLANK(VLOOKUP($F32,'Tier 2 Allowances'!$A$2:$W$6, 13,FALSE))),AD32&lt;2),AD32*VLOOKUP(AD$3,'Tier 2 Allowances'!$B$14:$C$34,2,FALSE),0)</f>
        <v>0</v>
      </c>
      <c r="AG32" s="20">
        <f>IF(AND(NOT(ISBLANK(AF32)),NOT(ISBLANK(VLOOKUP($F32,'Tier 2 Allowances'!$A$2:$W$6, 14,FALSE))),AF32&lt;2),AF32*VLOOKUP(AD$3,'Tier 2 Allowances'!$B$14:$C$34,2,FALSE),0)</f>
        <v>0</v>
      </c>
      <c r="AI32" s="20">
        <f>IF(AND(NOT(ISBLANK(AH32)),NOT(ISBLANK(VLOOKUP($F32,'Tier 2 Allowances'!$A$2:$W$6, 15,FALSE))),AH32&lt;2),AH32*VLOOKUP(AH$3,'Tier 2 Allowances'!$B$14:$C$34,2,FALSE),0)</f>
        <v>0</v>
      </c>
      <c r="AK32" s="20">
        <f>IF(AND(NOT(ISBLANK(AJ32)),NOT(ISBLANK(VLOOKUP($F32,'Tier 2 Allowances'!$A$2:$W$6, 18,FALSE))),AJ32&lt;6),AJ32*VLOOKUP(AJ$3,'Tier 2 Allowances'!$B$14:$C$34,2,FALSE),0)</f>
        <v>0</v>
      </c>
      <c r="AM32" s="20">
        <f>IF(AND(NOT(ISBLANK(AL32)),NOT(ISBLANK(VLOOKUP($F32,'Tier 2 Allowances'!$A$2:$W$6, 17,FALSE))),AL32&lt;2),AL32*VLOOKUP(AL$3,'Tier 2 Allowances'!$B$14:$C$34,2,FALSE),0)</f>
        <v>0</v>
      </c>
      <c r="AO32" s="20">
        <f>IF(AND(NOT(ISBLANK(AN32)),NOT(ISBLANK(VLOOKUP($F32,'Tier 2 Allowances'!$A$2:$W$6, 18,FALSE))),AN32&lt;11),AN32*VLOOKUP(AN$3,'Tier 2 Allowances'!$B$14:$C$34,2,FALSE),0)</f>
        <v>0</v>
      </c>
      <c r="AQ32" s="20">
        <f>IF(AND(NOT(ISBLANK(AP32)),NOT(ISBLANK(VLOOKUP($F32,'Tier 2 Allowances'!$A$2:$W$6, 19,FALSE))),AP32&lt;11),AP32*VLOOKUP(AP$3,'Tier 2 Allowances'!$B$14:$C$34,2,FALSE),0)</f>
        <v>0</v>
      </c>
      <c r="AS32" s="20">
        <f>IF(AND(NOT(ISBLANK(AR32)),NOT(ISBLANK(VLOOKUP($F32,'Tier 2 Allowances'!$A$2:$W$6, 20,FALSE))),AR32&lt;2),AR32*VLOOKUP(AR$3,'Tier 2 Allowances'!$B$14:$C$34,2,FALSE),0)</f>
        <v>0</v>
      </c>
      <c r="AU32" s="20">
        <f>IF(AND(NOT(ISBLANK(AT32)),NOT(ISBLANK(VLOOKUP($F32,'Tier 2 Allowances'!$A$2:$W$6, 21,FALSE))),AT32&lt;2),AT32*VLOOKUP(AT$3,'Tier 2 Allowances'!$B$14:$C$34,2,FALSE),0)</f>
        <v>0</v>
      </c>
      <c r="AW32" s="20">
        <f>IF(AND(NOT(ISBLANK(AV32)),NOT(ISBLANK(VLOOKUP($F32,'Tier 2 Allowances'!$A$2:$W$6, 22,FALSE))),AV32&lt;2),AV32*VLOOKUP(AV$3,'Tier 2 Allowances'!$B$14:$C$34,2,FALSE),0)</f>
        <v>0</v>
      </c>
      <c r="AY32" s="20">
        <f>IF(AND(NOT(ISBLANK(AX32)),NOT(ISBLANK(VLOOKUP($F32,'Tier 2 Allowances'!$A$2:$W$6, 23,FALSE))),AX32&lt;2),AX32*VLOOKUP(AX$3,'Tier 2 Allowances'!$B$14:$C$34,2,FALSE),0)</f>
        <v>0</v>
      </c>
      <c r="BA32" s="21">
        <f t="shared" si="0"/>
        <v>14</v>
      </c>
      <c r="BC32" s="21">
        <f t="shared" si="1"/>
        <v>10</v>
      </c>
      <c r="BE32" s="21">
        <f t="shared" si="2"/>
        <v>0</v>
      </c>
      <c r="BG32" s="20">
        <f t="shared" si="3"/>
        <v>0</v>
      </c>
      <c r="BH32" s="20" t="str">
        <f t="shared" si="4"/>
        <v/>
      </c>
      <c r="BI32" s="21" t="str">
        <f t="shared" si="5"/>
        <v/>
      </c>
      <c r="BJ32" s="19"/>
      <c r="BK32" s="78"/>
      <c r="BL32" s="79" t="str">
        <f t="shared" si="6"/>
        <v/>
      </c>
      <c r="BM32" s="78"/>
      <c r="BN32" s="78"/>
    </row>
    <row r="33" spans="5:66">
      <c r="E33" s="17"/>
      <c r="G33" s="20">
        <f>IF(ISBLANK(F33),0,VLOOKUP($F33,'Tier 2 Allowances'!$A$2:$B$6,2,FALSE))</f>
        <v>0</v>
      </c>
      <c r="H33" s="85"/>
      <c r="I33" s="85"/>
      <c r="K33" s="20">
        <f>IF(AND(NOT(ISBLANK(J33)),NOT(ISBLANK(VLOOKUP($F33,'Tier 2 Allowances'!$A$2:$W$6,3,FALSE))),J33&lt;3), J33*VLOOKUP(J$3,'Tier 2 Allowances'!$B$14:$C$34,2,FALSE),0)</f>
        <v>0</v>
      </c>
      <c r="M33" s="20">
        <f>IF(AND(NOT(ISBLANK(L33)),NOT(ISBLANK(VLOOKUP($F33,'Tier 2 Allowances'!$A$2:$W$6,4,FALSE))),L33&lt;3),L33* VLOOKUP(L$3,'Tier 2 Allowances'!$B$14:$C$34,2,FALSE),0)</f>
        <v>0</v>
      </c>
      <c r="O33" s="20">
        <f>IF(AND(NOT(ISBLANK(N33)),NOT(ISBLANK(VLOOKUP($F33,'Tier 2 Allowances'!$A$2:$W$6,5,FALSE))),N33&lt;2),N33*VLOOKUP(N$3,'Tier 2 Allowances'!$B$14:$C$34,2,FALSE),0)</f>
        <v>0</v>
      </c>
      <c r="Q33" s="20">
        <f>IF(AND(NOT(ISBLANK(P33)),ISBLANK(R33),NOT(ISBLANK(VLOOKUP($F33,'Tier 2 Allowances'!$A$2:$W$6,6,FALSE))),P33&lt;2),P33*VLOOKUP(P$3,'Tier 2 Allowances'!$B$14:$C$34,2,FALSE),0)</f>
        <v>0</v>
      </c>
      <c r="S33" s="20">
        <f>IF(AND(NOT(ISBLANK(R33)),NOT(ISBLANK(VLOOKUP($F33,'Tier 2 Allowances'!$A$2:$W$6,7,FALSE))),R33&lt;2),R33*VLOOKUP(R$3,'Tier 2 Allowances'!$B$14:$C$34,2,FALSE),0)</f>
        <v>0</v>
      </c>
      <c r="U33" s="20">
        <f>IF(AND(NOT(ISBLANK(T33)),NOT(ISBLANK(VLOOKUP($F33,'Tier 2 Allowances'!$A$2:$W$6,8,FALSE)))*T33&lt;2),T33*VLOOKUP(T$3,'Tier 2 Allowances'!$B$14:$C$34,2,FALSE),0)</f>
        <v>0</v>
      </c>
      <c r="W33" s="20">
        <f>IF(AND(NOT(ISBLANK(V33)),ISBLANK(AB33),NOT(ISBLANK(VLOOKUP($F33,'Tier 2 Allowances'!$A$2:$W$6, 9,FALSE))),V33&lt;2),V33*VLOOKUP(V$3,'Tier 2 Allowances'!$B$14:$C$34,2,FALSE),0)</f>
        <v>0</v>
      </c>
      <c r="Y33" s="20">
        <f>IF(AND(NOT(ISBLANK(X33)),NOT(ISBLANK(VLOOKUP($F33,'Tier 2 Allowances'!$A$2:$W$6, 10,FALSE))),X33&lt;2),X33*VLOOKUP(X$3,'Tier 2 Allowances'!$B$14:$C$34,2,FALSE),0)</f>
        <v>0</v>
      </c>
      <c r="AA33" s="20">
        <f>IF(AND(NOT(ISBLANK(Z33)),ISBLANK(AB33),NOT(ISBLANK(VLOOKUP($F33,'Tier 2 Allowances'!$A$2:$W$6, 11,FALSE))),Z33&lt;2),Z33*VLOOKUP(Z$3,'Tier 2 Allowances'!$B$14:$C$34,2,FALSE),0)</f>
        <v>0</v>
      </c>
      <c r="AC33" s="20">
        <f>IF(AND(NOT(ISBLANK(AB33)),NOT(ISBLANK(VLOOKUP($F33,'Tier 2 Allowances'!$A$2:$W$6, 12,FALSE))),AB33&lt;2),AB33*VLOOKUP(AB$3,'Tier 2 Allowances'!$B$14:$C$34,2,FALSE),0)</f>
        <v>0</v>
      </c>
      <c r="AE33" s="20">
        <f>IF(AND(NOT(ISBLANK(AD33)),NOT(ISBLANK(VLOOKUP($F33,'Tier 2 Allowances'!$A$2:$W$6, 13,FALSE))),AD33&lt;2),AD33*VLOOKUP(AD$3,'Tier 2 Allowances'!$B$14:$C$34,2,FALSE),0)</f>
        <v>0</v>
      </c>
      <c r="AG33" s="20">
        <f>IF(AND(NOT(ISBLANK(AF33)),NOT(ISBLANK(VLOOKUP($F33,'Tier 2 Allowances'!$A$2:$W$6, 14,FALSE))),AF33&lt;2),AF33*VLOOKUP(AD$3,'Tier 2 Allowances'!$B$14:$C$34,2,FALSE),0)</f>
        <v>0</v>
      </c>
      <c r="AI33" s="20">
        <f>IF(AND(NOT(ISBLANK(AH33)),NOT(ISBLANK(VLOOKUP($F33,'Tier 2 Allowances'!$A$2:$W$6, 15,FALSE))),AH33&lt;2),AH33*VLOOKUP(AH$3,'Tier 2 Allowances'!$B$14:$C$34,2,FALSE),0)</f>
        <v>0</v>
      </c>
      <c r="AK33" s="20">
        <f>IF(AND(NOT(ISBLANK(AJ33)),NOT(ISBLANK(VLOOKUP($F33,'Tier 2 Allowances'!$A$2:$W$6, 18,FALSE))),AJ33&lt;6),AJ33*VLOOKUP(AJ$3,'Tier 2 Allowances'!$B$14:$C$34,2,FALSE),0)</f>
        <v>0</v>
      </c>
      <c r="AM33" s="20">
        <f>IF(AND(NOT(ISBLANK(AL33)),NOT(ISBLANK(VLOOKUP($F33,'Tier 2 Allowances'!$A$2:$W$6, 17,FALSE))),AL33&lt;2),AL33*VLOOKUP(AL$3,'Tier 2 Allowances'!$B$14:$C$34,2,FALSE),0)</f>
        <v>0</v>
      </c>
      <c r="AO33" s="20">
        <f>IF(AND(NOT(ISBLANK(AN33)),NOT(ISBLANK(VLOOKUP($F33,'Tier 2 Allowances'!$A$2:$W$6, 18,FALSE))),AN33&lt;11),AN33*VLOOKUP(AN$3,'Tier 2 Allowances'!$B$14:$C$34,2,FALSE),0)</f>
        <v>0</v>
      </c>
      <c r="AQ33" s="20">
        <f>IF(AND(NOT(ISBLANK(AP33)),NOT(ISBLANK(VLOOKUP($F33,'Tier 2 Allowances'!$A$2:$W$6, 19,FALSE))),AP33&lt;11),AP33*VLOOKUP(AP$3,'Tier 2 Allowances'!$B$14:$C$34,2,FALSE),0)</f>
        <v>0</v>
      </c>
      <c r="AS33" s="20">
        <f>IF(AND(NOT(ISBLANK(AR33)),NOT(ISBLANK(VLOOKUP($F33,'Tier 2 Allowances'!$A$2:$W$6, 20,FALSE))),AR33&lt;2),AR33*VLOOKUP(AR$3,'Tier 2 Allowances'!$B$14:$C$34,2,FALSE),0)</f>
        <v>0</v>
      </c>
      <c r="AU33" s="20">
        <f>IF(AND(NOT(ISBLANK(AT33)),NOT(ISBLANK(VLOOKUP($F33,'Tier 2 Allowances'!$A$2:$W$6, 21,FALSE))),AT33&lt;2),AT33*VLOOKUP(AT$3,'Tier 2 Allowances'!$B$14:$C$34,2,FALSE),0)</f>
        <v>0</v>
      </c>
      <c r="AW33" s="20">
        <f>IF(AND(NOT(ISBLANK(AV33)),NOT(ISBLANK(VLOOKUP($F33,'Tier 2 Allowances'!$A$2:$W$6, 22,FALSE))),AV33&lt;2),AV33*VLOOKUP(AV$3,'Tier 2 Allowances'!$B$14:$C$34,2,FALSE),0)</f>
        <v>0</v>
      </c>
      <c r="AY33" s="20">
        <f>IF(AND(NOT(ISBLANK(AX33)),NOT(ISBLANK(VLOOKUP($F33,'Tier 2 Allowances'!$A$2:$W$6, 23,FALSE))),AX33&lt;2),AX33*VLOOKUP(AX$3,'Tier 2 Allowances'!$B$14:$C$34,2,FALSE),0)</f>
        <v>0</v>
      </c>
      <c r="BA33" s="21">
        <f t="shared" si="0"/>
        <v>14</v>
      </c>
      <c r="BC33" s="21">
        <f t="shared" si="1"/>
        <v>10</v>
      </c>
      <c r="BE33" s="21">
        <f t="shared" si="2"/>
        <v>0</v>
      </c>
      <c r="BG33" s="20">
        <f t="shared" si="3"/>
        <v>0</v>
      </c>
      <c r="BH33" s="20" t="str">
        <f t="shared" si="4"/>
        <v/>
      </c>
      <c r="BI33" s="21" t="str">
        <f t="shared" si="5"/>
        <v/>
      </c>
      <c r="BJ33" s="19"/>
      <c r="BK33" s="78"/>
      <c r="BL33" s="79" t="str">
        <f t="shared" si="6"/>
        <v/>
      </c>
      <c r="BM33" s="78"/>
      <c r="BN33" s="78"/>
    </row>
    <row r="34" spans="5:66">
      <c r="E34" s="17"/>
      <c r="G34" s="20">
        <f>IF(ISBLANK(F34),0,VLOOKUP($F34,'Tier 2 Allowances'!$A$2:$B$6,2,FALSE))</f>
        <v>0</v>
      </c>
      <c r="H34" s="85"/>
      <c r="I34" s="85"/>
      <c r="K34" s="20">
        <f>IF(AND(NOT(ISBLANK(J34)),NOT(ISBLANK(VLOOKUP($F34,'Tier 2 Allowances'!$A$2:$W$6,3,FALSE))),J34&lt;3), J34*VLOOKUP(J$3,'Tier 2 Allowances'!$B$14:$C$34,2,FALSE),0)</f>
        <v>0</v>
      </c>
      <c r="M34" s="20">
        <f>IF(AND(NOT(ISBLANK(L34)),NOT(ISBLANK(VLOOKUP($F34,'Tier 2 Allowances'!$A$2:$W$6,4,FALSE))),L34&lt;3),L34* VLOOKUP(L$3,'Tier 2 Allowances'!$B$14:$C$34,2,FALSE),0)</f>
        <v>0</v>
      </c>
      <c r="O34" s="20">
        <f>IF(AND(NOT(ISBLANK(N34)),NOT(ISBLANK(VLOOKUP($F34,'Tier 2 Allowances'!$A$2:$W$6,5,FALSE))),N34&lt;2),N34*VLOOKUP(N$3,'Tier 2 Allowances'!$B$14:$C$34,2,FALSE),0)</f>
        <v>0</v>
      </c>
      <c r="Q34" s="20">
        <f>IF(AND(NOT(ISBLANK(P34)),ISBLANK(R34),NOT(ISBLANK(VLOOKUP($F34,'Tier 2 Allowances'!$A$2:$W$6,6,FALSE))),P34&lt;2),P34*VLOOKUP(P$3,'Tier 2 Allowances'!$B$14:$C$34,2,FALSE),0)</f>
        <v>0</v>
      </c>
      <c r="S34" s="20">
        <f>IF(AND(NOT(ISBLANK(R34)),NOT(ISBLANK(VLOOKUP($F34,'Tier 2 Allowances'!$A$2:$W$6,7,FALSE))),R34&lt;2),R34*VLOOKUP(R$3,'Tier 2 Allowances'!$B$14:$C$34,2,FALSE),0)</f>
        <v>0</v>
      </c>
      <c r="U34" s="20">
        <f>IF(AND(NOT(ISBLANK(T34)),NOT(ISBLANK(VLOOKUP($F34,'Tier 2 Allowances'!$A$2:$W$6,8,FALSE)))*T34&lt;2),T34*VLOOKUP(T$3,'Tier 2 Allowances'!$B$14:$C$34,2,FALSE),0)</f>
        <v>0</v>
      </c>
      <c r="W34" s="20">
        <f>IF(AND(NOT(ISBLANK(V34)),ISBLANK(AB34),NOT(ISBLANK(VLOOKUP($F34,'Tier 2 Allowances'!$A$2:$W$6, 9,FALSE))),V34&lt;2),V34*VLOOKUP(V$3,'Tier 2 Allowances'!$B$14:$C$34,2,FALSE),0)</f>
        <v>0</v>
      </c>
      <c r="Y34" s="20">
        <f>IF(AND(NOT(ISBLANK(X34)),NOT(ISBLANK(VLOOKUP($F34,'Tier 2 Allowances'!$A$2:$W$6, 10,FALSE))),X34&lt;2),X34*VLOOKUP(X$3,'Tier 2 Allowances'!$B$14:$C$34,2,FALSE),0)</f>
        <v>0</v>
      </c>
      <c r="AA34" s="20">
        <f>IF(AND(NOT(ISBLANK(Z34)),ISBLANK(AB34),NOT(ISBLANK(VLOOKUP($F34,'Tier 2 Allowances'!$A$2:$W$6, 11,FALSE))),Z34&lt;2),Z34*VLOOKUP(Z$3,'Tier 2 Allowances'!$B$14:$C$34,2,FALSE),0)</f>
        <v>0</v>
      </c>
      <c r="AC34" s="20">
        <f>IF(AND(NOT(ISBLANK(AB34)),NOT(ISBLANK(VLOOKUP($F34,'Tier 2 Allowances'!$A$2:$W$6, 12,FALSE))),AB34&lt;2),AB34*VLOOKUP(AB$3,'Tier 2 Allowances'!$B$14:$C$34,2,FALSE),0)</f>
        <v>0</v>
      </c>
      <c r="AE34" s="20">
        <f>IF(AND(NOT(ISBLANK(AD34)),NOT(ISBLANK(VLOOKUP($F34,'Tier 2 Allowances'!$A$2:$W$6, 13,FALSE))),AD34&lt;2),AD34*VLOOKUP(AD$3,'Tier 2 Allowances'!$B$14:$C$34,2,FALSE),0)</f>
        <v>0</v>
      </c>
      <c r="AG34" s="20">
        <f>IF(AND(NOT(ISBLANK(AF34)),NOT(ISBLANK(VLOOKUP($F34,'Tier 2 Allowances'!$A$2:$W$6, 14,FALSE))),AF34&lt;2),AF34*VLOOKUP(AD$3,'Tier 2 Allowances'!$B$14:$C$34,2,FALSE),0)</f>
        <v>0</v>
      </c>
      <c r="AI34" s="20">
        <f>IF(AND(NOT(ISBLANK(AH34)),NOT(ISBLANK(VLOOKUP($F34,'Tier 2 Allowances'!$A$2:$W$6, 15,FALSE))),AH34&lt;2),AH34*VLOOKUP(AH$3,'Tier 2 Allowances'!$B$14:$C$34,2,FALSE),0)</f>
        <v>0</v>
      </c>
      <c r="AK34" s="20">
        <f>IF(AND(NOT(ISBLANK(AJ34)),NOT(ISBLANK(VLOOKUP($F34,'Tier 2 Allowances'!$A$2:$W$6, 18,FALSE))),AJ34&lt;6),AJ34*VLOOKUP(AJ$3,'Tier 2 Allowances'!$B$14:$C$34,2,FALSE),0)</f>
        <v>0</v>
      </c>
      <c r="AM34" s="20">
        <f>IF(AND(NOT(ISBLANK(AL34)),NOT(ISBLANK(VLOOKUP($F34,'Tier 2 Allowances'!$A$2:$W$6, 17,FALSE))),AL34&lt;2),AL34*VLOOKUP(AL$3,'Tier 2 Allowances'!$B$14:$C$34,2,FALSE),0)</f>
        <v>0</v>
      </c>
      <c r="AO34" s="20">
        <f>IF(AND(NOT(ISBLANK(AN34)),NOT(ISBLANK(VLOOKUP($F34,'Tier 2 Allowances'!$A$2:$W$6, 18,FALSE))),AN34&lt;11),AN34*VLOOKUP(AN$3,'Tier 2 Allowances'!$B$14:$C$34,2,FALSE),0)</f>
        <v>0</v>
      </c>
      <c r="AQ34" s="20">
        <f>IF(AND(NOT(ISBLANK(AP34)),NOT(ISBLANK(VLOOKUP($F34,'Tier 2 Allowances'!$A$2:$W$6, 19,FALSE))),AP34&lt;11),AP34*VLOOKUP(AP$3,'Tier 2 Allowances'!$B$14:$C$34,2,FALSE),0)</f>
        <v>0</v>
      </c>
      <c r="AS34" s="20">
        <f>IF(AND(NOT(ISBLANK(AR34)),NOT(ISBLANK(VLOOKUP($F34,'Tier 2 Allowances'!$A$2:$W$6, 20,FALSE))),AR34&lt;2),AR34*VLOOKUP(AR$3,'Tier 2 Allowances'!$B$14:$C$34,2,FALSE),0)</f>
        <v>0</v>
      </c>
      <c r="AU34" s="20">
        <f>IF(AND(NOT(ISBLANK(AT34)),NOT(ISBLANK(VLOOKUP($F34,'Tier 2 Allowances'!$A$2:$W$6, 21,FALSE))),AT34&lt;2),AT34*VLOOKUP(AT$3,'Tier 2 Allowances'!$B$14:$C$34,2,FALSE),0)</f>
        <v>0</v>
      </c>
      <c r="AW34" s="20">
        <f>IF(AND(NOT(ISBLANK(AV34)),NOT(ISBLANK(VLOOKUP($F34,'Tier 2 Allowances'!$A$2:$W$6, 22,FALSE))),AV34&lt;2),AV34*VLOOKUP(AV$3,'Tier 2 Allowances'!$B$14:$C$34,2,FALSE),0)</f>
        <v>0</v>
      </c>
      <c r="AY34" s="20">
        <f>IF(AND(NOT(ISBLANK(AX34)),NOT(ISBLANK(VLOOKUP($F34,'Tier 2 Allowances'!$A$2:$W$6, 23,FALSE))),AX34&lt;2),AX34*VLOOKUP(AX$3,'Tier 2 Allowances'!$B$14:$C$34,2,FALSE),0)</f>
        <v>0</v>
      </c>
      <c r="BA34" s="21">
        <f t="shared" si="0"/>
        <v>14</v>
      </c>
      <c r="BC34" s="21">
        <f t="shared" si="1"/>
        <v>10</v>
      </c>
      <c r="BE34" s="21">
        <f t="shared" si="2"/>
        <v>0</v>
      </c>
      <c r="BG34" s="20">
        <f t="shared" si="3"/>
        <v>0</v>
      </c>
      <c r="BH34" s="20" t="str">
        <f t="shared" si="4"/>
        <v/>
      </c>
      <c r="BI34" s="21" t="str">
        <f t="shared" si="5"/>
        <v/>
      </c>
      <c r="BJ34" s="19"/>
      <c r="BK34" s="78"/>
      <c r="BL34" s="79" t="str">
        <f t="shared" si="6"/>
        <v/>
      </c>
      <c r="BM34" s="78"/>
      <c r="BN34" s="78"/>
    </row>
    <row r="35" spans="5:66">
      <c r="E35" s="17"/>
      <c r="G35" s="20">
        <f>IF(ISBLANK(F35),0,VLOOKUP($F35,'Tier 2 Allowances'!$A$2:$B$6,2,FALSE))</f>
        <v>0</v>
      </c>
      <c r="H35" s="85"/>
      <c r="I35" s="85"/>
      <c r="K35" s="20">
        <f>IF(AND(NOT(ISBLANK(J35)),NOT(ISBLANK(VLOOKUP($F35,'Tier 2 Allowances'!$A$2:$W$6,3,FALSE))),J35&lt;3), J35*VLOOKUP(J$3,'Tier 2 Allowances'!$B$14:$C$34,2,FALSE),0)</f>
        <v>0</v>
      </c>
      <c r="M35" s="20">
        <f>IF(AND(NOT(ISBLANK(L35)),NOT(ISBLANK(VLOOKUP($F35,'Tier 2 Allowances'!$A$2:$W$6,4,FALSE))),L35&lt;3),L35* VLOOKUP(L$3,'Tier 2 Allowances'!$B$14:$C$34,2,FALSE),0)</f>
        <v>0</v>
      </c>
      <c r="O35" s="20">
        <f>IF(AND(NOT(ISBLANK(N35)),NOT(ISBLANK(VLOOKUP($F35,'Tier 2 Allowances'!$A$2:$W$6,5,FALSE))),N35&lt;2),N35*VLOOKUP(N$3,'Tier 2 Allowances'!$B$14:$C$34,2,FALSE),0)</f>
        <v>0</v>
      </c>
      <c r="Q35" s="20">
        <f>IF(AND(NOT(ISBLANK(P35)),ISBLANK(R35),NOT(ISBLANK(VLOOKUP($F35,'Tier 2 Allowances'!$A$2:$W$6,6,FALSE))),P35&lt;2),P35*VLOOKUP(P$3,'Tier 2 Allowances'!$B$14:$C$34,2,FALSE),0)</f>
        <v>0</v>
      </c>
      <c r="S35" s="20">
        <f>IF(AND(NOT(ISBLANK(R35)),NOT(ISBLANK(VLOOKUP($F35,'Tier 2 Allowances'!$A$2:$W$6,7,FALSE))),R35&lt;2),R35*VLOOKUP(R$3,'Tier 2 Allowances'!$B$14:$C$34,2,FALSE),0)</f>
        <v>0</v>
      </c>
      <c r="U35" s="20">
        <f>IF(AND(NOT(ISBLANK(T35)),NOT(ISBLANK(VLOOKUP($F35,'Tier 2 Allowances'!$A$2:$W$6,8,FALSE)))*T35&lt;2),T35*VLOOKUP(T$3,'Tier 2 Allowances'!$B$14:$C$34,2,FALSE),0)</f>
        <v>0</v>
      </c>
      <c r="W35" s="20">
        <f>IF(AND(NOT(ISBLANK(V35)),ISBLANK(AB35),NOT(ISBLANK(VLOOKUP($F35,'Tier 2 Allowances'!$A$2:$W$6, 9,FALSE))),V35&lt;2),V35*VLOOKUP(V$3,'Tier 2 Allowances'!$B$14:$C$34,2,FALSE),0)</f>
        <v>0</v>
      </c>
      <c r="Y35" s="20">
        <f>IF(AND(NOT(ISBLANK(X35)),NOT(ISBLANK(VLOOKUP($F35,'Tier 2 Allowances'!$A$2:$W$6, 10,FALSE))),X35&lt;2),X35*VLOOKUP(X$3,'Tier 2 Allowances'!$B$14:$C$34,2,FALSE),0)</f>
        <v>0</v>
      </c>
      <c r="AA35" s="20">
        <f>IF(AND(NOT(ISBLANK(Z35)),ISBLANK(AB35),NOT(ISBLANK(VLOOKUP($F35,'Tier 2 Allowances'!$A$2:$W$6, 11,FALSE))),Z35&lt;2),Z35*VLOOKUP(Z$3,'Tier 2 Allowances'!$B$14:$C$34,2,FALSE),0)</f>
        <v>0</v>
      </c>
      <c r="AC35" s="20">
        <f>IF(AND(NOT(ISBLANK(AB35)),NOT(ISBLANK(VLOOKUP($F35,'Tier 2 Allowances'!$A$2:$W$6, 12,FALSE))),AB35&lt;2),AB35*VLOOKUP(AB$3,'Tier 2 Allowances'!$B$14:$C$34,2,FALSE),0)</f>
        <v>0</v>
      </c>
      <c r="AE35" s="20">
        <f>IF(AND(NOT(ISBLANK(AD35)),NOT(ISBLANK(VLOOKUP($F35,'Tier 2 Allowances'!$A$2:$W$6, 13,FALSE))),AD35&lt;2),AD35*VLOOKUP(AD$3,'Tier 2 Allowances'!$B$14:$C$34,2,FALSE),0)</f>
        <v>0</v>
      </c>
      <c r="AG35" s="20">
        <f>IF(AND(NOT(ISBLANK(AF35)),NOT(ISBLANK(VLOOKUP($F35,'Tier 2 Allowances'!$A$2:$W$6, 14,FALSE))),AF35&lt;2),AF35*VLOOKUP(AD$3,'Tier 2 Allowances'!$B$14:$C$34,2,FALSE),0)</f>
        <v>0</v>
      </c>
      <c r="AI35" s="20">
        <f>IF(AND(NOT(ISBLANK(AH35)),NOT(ISBLANK(VLOOKUP($F35,'Tier 2 Allowances'!$A$2:$W$6, 15,FALSE))),AH35&lt;2),AH35*VLOOKUP(AH$3,'Tier 2 Allowances'!$B$14:$C$34,2,FALSE),0)</f>
        <v>0</v>
      </c>
      <c r="AK35" s="20">
        <f>IF(AND(NOT(ISBLANK(AJ35)),NOT(ISBLANK(VLOOKUP($F35,'Tier 2 Allowances'!$A$2:$W$6, 18,FALSE))),AJ35&lt;6),AJ35*VLOOKUP(AJ$3,'Tier 2 Allowances'!$B$14:$C$34,2,FALSE),0)</f>
        <v>0</v>
      </c>
      <c r="AM35" s="20">
        <f>IF(AND(NOT(ISBLANK(AL35)),NOT(ISBLANK(VLOOKUP($F35,'Tier 2 Allowances'!$A$2:$W$6, 17,FALSE))),AL35&lt;2),AL35*VLOOKUP(AL$3,'Tier 2 Allowances'!$B$14:$C$34,2,FALSE),0)</f>
        <v>0</v>
      </c>
      <c r="AO35" s="20">
        <f>IF(AND(NOT(ISBLANK(AN35)),NOT(ISBLANK(VLOOKUP($F35,'Tier 2 Allowances'!$A$2:$W$6, 18,FALSE))),AN35&lt;11),AN35*VLOOKUP(AN$3,'Tier 2 Allowances'!$B$14:$C$34,2,FALSE),0)</f>
        <v>0</v>
      </c>
      <c r="AQ35" s="20">
        <f>IF(AND(NOT(ISBLANK(AP35)),NOT(ISBLANK(VLOOKUP($F35,'Tier 2 Allowances'!$A$2:$W$6, 19,FALSE))),AP35&lt;11),AP35*VLOOKUP(AP$3,'Tier 2 Allowances'!$B$14:$C$34,2,FALSE),0)</f>
        <v>0</v>
      </c>
      <c r="AS35" s="20">
        <f>IF(AND(NOT(ISBLANK(AR35)),NOT(ISBLANK(VLOOKUP($F35,'Tier 2 Allowances'!$A$2:$W$6, 20,FALSE))),AR35&lt;2),AR35*VLOOKUP(AR$3,'Tier 2 Allowances'!$B$14:$C$34,2,FALSE),0)</f>
        <v>0</v>
      </c>
      <c r="AU35" s="20">
        <f>IF(AND(NOT(ISBLANK(AT35)),NOT(ISBLANK(VLOOKUP($F35,'Tier 2 Allowances'!$A$2:$W$6, 21,FALSE))),AT35&lt;2),AT35*VLOOKUP(AT$3,'Tier 2 Allowances'!$B$14:$C$34,2,FALSE),0)</f>
        <v>0</v>
      </c>
      <c r="AW35" s="20">
        <f>IF(AND(NOT(ISBLANK(AV35)),NOT(ISBLANK(VLOOKUP($F35,'Tier 2 Allowances'!$A$2:$W$6, 22,FALSE))),AV35&lt;2),AV35*VLOOKUP(AV$3,'Tier 2 Allowances'!$B$14:$C$34,2,FALSE),0)</f>
        <v>0</v>
      </c>
      <c r="AY35" s="20">
        <f>IF(AND(NOT(ISBLANK(AX35)),NOT(ISBLANK(VLOOKUP($F35,'Tier 2 Allowances'!$A$2:$W$6, 23,FALSE))),AX35&lt;2),AX35*VLOOKUP(AX$3,'Tier 2 Allowances'!$B$14:$C$34,2,FALSE),0)</f>
        <v>0</v>
      </c>
      <c r="BA35" s="21">
        <f t="shared" si="0"/>
        <v>14</v>
      </c>
      <c r="BC35" s="21">
        <f t="shared" si="1"/>
        <v>10</v>
      </c>
      <c r="BE35" s="21">
        <f t="shared" si="2"/>
        <v>0</v>
      </c>
      <c r="BG35" s="20">
        <f t="shared" si="3"/>
        <v>0</v>
      </c>
      <c r="BH35" s="20" t="str">
        <f t="shared" si="4"/>
        <v/>
      </c>
      <c r="BI35" s="21" t="str">
        <f t="shared" si="5"/>
        <v/>
      </c>
      <c r="BJ35" s="19"/>
      <c r="BK35" s="78"/>
      <c r="BL35" s="79" t="str">
        <f t="shared" si="6"/>
        <v/>
      </c>
      <c r="BM35" s="78"/>
      <c r="BN35" s="78"/>
    </row>
    <row r="36" spans="5:66">
      <c r="E36" s="17"/>
      <c r="G36" s="20">
        <f>IF(ISBLANK(F36),0,VLOOKUP($F36,'Tier 2 Allowances'!$A$2:$B$6,2,FALSE))</f>
        <v>0</v>
      </c>
      <c r="H36" s="85"/>
      <c r="I36" s="85"/>
      <c r="K36" s="20">
        <f>IF(AND(NOT(ISBLANK(J36)),NOT(ISBLANK(VLOOKUP($F36,'Tier 2 Allowances'!$A$2:$W$6,3,FALSE))),J36&lt;3), J36*VLOOKUP(J$3,'Tier 2 Allowances'!$B$14:$C$34,2,FALSE),0)</f>
        <v>0</v>
      </c>
      <c r="M36" s="20">
        <f>IF(AND(NOT(ISBLANK(L36)),NOT(ISBLANK(VLOOKUP($F36,'Tier 2 Allowances'!$A$2:$W$6,4,FALSE))),L36&lt;3),L36* VLOOKUP(L$3,'Tier 2 Allowances'!$B$14:$C$34,2,FALSE),0)</f>
        <v>0</v>
      </c>
      <c r="O36" s="20">
        <f>IF(AND(NOT(ISBLANK(N36)),NOT(ISBLANK(VLOOKUP($F36,'Tier 2 Allowances'!$A$2:$W$6,5,FALSE))),N36&lt;2),N36*VLOOKUP(N$3,'Tier 2 Allowances'!$B$14:$C$34,2,FALSE),0)</f>
        <v>0</v>
      </c>
      <c r="Q36" s="20">
        <f>IF(AND(NOT(ISBLANK(P36)),ISBLANK(R36),NOT(ISBLANK(VLOOKUP($F36,'Tier 2 Allowances'!$A$2:$W$6,6,FALSE))),P36&lt;2),P36*VLOOKUP(P$3,'Tier 2 Allowances'!$B$14:$C$34,2,FALSE),0)</f>
        <v>0</v>
      </c>
      <c r="S36" s="20">
        <f>IF(AND(NOT(ISBLANK(R36)),NOT(ISBLANK(VLOOKUP($F36,'Tier 2 Allowances'!$A$2:$W$6,7,FALSE))),R36&lt;2),R36*VLOOKUP(R$3,'Tier 2 Allowances'!$B$14:$C$34,2,FALSE),0)</f>
        <v>0</v>
      </c>
      <c r="U36" s="20">
        <f>IF(AND(NOT(ISBLANK(T36)),NOT(ISBLANK(VLOOKUP($F36,'Tier 2 Allowances'!$A$2:$W$6,8,FALSE)))*T36&lt;2),T36*VLOOKUP(T$3,'Tier 2 Allowances'!$B$14:$C$34,2,FALSE),0)</f>
        <v>0</v>
      </c>
      <c r="W36" s="20">
        <f>IF(AND(NOT(ISBLANK(V36)),ISBLANK(AB36),NOT(ISBLANK(VLOOKUP($F36,'Tier 2 Allowances'!$A$2:$W$6, 9,FALSE))),V36&lt;2),V36*VLOOKUP(V$3,'Tier 2 Allowances'!$B$14:$C$34,2,FALSE),0)</f>
        <v>0</v>
      </c>
      <c r="Y36" s="20">
        <f>IF(AND(NOT(ISBLANK(X36)),NOT(ISBLANK(VLOOKUP($F36,'Tier 2 Allowances'!$A$2:$W$6, 10,FALSE))),X36&lt;2),X36*VLOOKUP(X$3,'Tier 2 Allowances'!$B$14:$C$34,2,FALSE),0)</f>
        <v>0</v>
      </c>
      <c r="AA36" s="20">
        <f>IF(AND(NOT(ISBLANK(Z36)),ISBLANK(AB36),NOT(ISBLANK(VLOOKUP($F36,'Tier 2 Allowances'!$A$2:$W$6, 11,FALSE))),Z36&lt;2),Z36*VLOOKUP(Z$3,'Tier 2 Allowances'!$B$14:$C$34,2,FALSE),0)</f>
        <v>0</v>
      </c>
      <c r="AC36" s="20">
        <f>IF(AND(NOT(ISBLANK(AB36)),NOT(ISBLANK(VLOOKUP($F36,'Tier 2 Allowances'!$A$2:$W$6, 12,FALSE))),AB36&lt;2),AB36*VLOOKUP(AB$3,'Tier 2 Allowances'!$B$14:$C$34,2,FALSE),0)</f>
        <v>0</v>
      </c>
      <c r="AE36" s="20">
        <f>IF(AND(NOT(ISBLANK(AD36)),NOT(ISBLANK(VLOOKUP($F36,'Tier 2 Allowances'!$A$2:$W$6, 13,FALSE))),AD36&lt;2),AD36*VLOOKUP(AD$3,'Tier 2 Allowances'!$B$14:$C$34,2,FALSE),0)</f>
        <v>0</v>
      </c>
      <c r="AG36" s="20">
        <f>IF(AND(NOT(ISBLANK(AF36)),NOT(ISBLANK(VLOOKUP($F36,'Tier 2 Allowances'!$A$2:$W$6, 14,FALSE))),AF36&lt;2),AF36*VLOOKUP(AD$3,'Tier 2 Allowances'!$B$14:$C$34,2,FALSE),0)</f>
        <v>0</v>
      </c>
      <c r="AI36" s="20">
        <f>IF(AND(NOT(ISBLANK(AH36)),NOT(ISBLANK(VLOOKUP($F36,'Tier 2 Allowances'!$A$2:$W$6, 15,FALSE))),AH36&lt;2),AH36*VLOOKUP(AH$3,'Tier 2 Allowances'!$B$14:$C$34,2,FALSE),0)</f>
        <v>0</v>
      </c>
      <c r="AK36" s="20">
        <f>IF(AND(NOT(ISBLANK(AJ36)),NOT(ISBLANK(VLOOKUP($F36,'Tier 2 Allowances'!$A$2:$W$6, 18,FALSE))),AJ36&lt;6),AJ36*VLOOKUP(AJ$3,'Tier 2 Allowances'!$B$14:$C$34,2,FALSE),0)</f>
        <v>0</v>
      </c>
      <c r="AM36" s="20">
        <f>IF(AND(NOT(ISBLANK(AL36)),NOT(ISBLANK(VLOOKUP($F36,'Tier 2 Allowances'!$A$2:$W$6, 17,FALSE))),AL36&lt;2),AL36*VLOOKUP(AL$3,'Tier 2 Allowances'!$B$14:$C$34,2,FALSE),0)</f>
        <v>0</v>
      </c>
      <c r="AO36" s="20">
        <f>IF(AND(NOT(ISBLANK(AN36)),NOT(ISBLANK(VLOOKUP($F36,'Tier 2 Allowances'!$A$2:$W$6, 18,FALSE))),AN36&lt;11),AN36*VLOOKUP(AN$3,'Tier 2 Allowances'!$B$14:$C$34,2,FALSE),0)</f>
        <v>0</v>
      </c>
      <c r="AQ36" s="20">
        <f>IF(AND(NOT(ISBLANK(AP36)),NOT(ISBLANK(VLOOKUP($F36,'Tier 2 Allowances'!$A$2:$W$6, 19,FALSE))),AP36&lt;11),AP36*VLOOKUP(AP$3,'Tier 2 Allowances'!$B$14:$C$34,2,FALSE),0)</f>
        <v>0</v>
      </c>
      <c r="AS36" s="20">
        <f>IF(AND(NOT(ISBLANK(AR36)),NOT(ISBLANK(VLOOKUP($F36,'Tier 2 Allowances'!$A$2:$W$6, 20,FALSE))),AR36&lt;2),AR36*VLOOKUP(AR$3,'Tier 2 Allowances'!$B$14:$C$34,2,FALSE),0)</f>
        <v>0</v>
      </c>
      <c r="AU36" s="20">
        <f>IF(AND(NOT(ISBLANK(AT36)),NOT(ISBLANK(VLOOKUP($F36,'Tier 2 Allowances'!$A$2:$W$6, 21,FALSE))),AT36&lt;2),AT36*VLOOKUP(AT$3,'Tier 2 Allowances'!$B$14:$C$34,2,FALSE),0)</f>
        <v>0</v>
      </c>
      <c r="AW36" s="20">
        <f>IF(AND(NOT(ISBLANK(AV36)),NOT(ISBLANK(VLOOKUP($F36,'Tier 2 Allowances'!$A$2:$W$6, 22,FALSE))),AV36&lt;2),AV36*VLOOKUP(AV$3,'Tier 2 Allowances'!$B$14:$C$34,2,FALSE),0)</f>
        <v>0</v>
      </c>
      <c r="AY36" s="20">
        <f>IF(AND(NOT(ISBLANK(AX36)),NOT(ISBLANK(VLOOKUP($F36,'Tier 2 Allowances'!$A$2:$W$6, 23,FALSE))),AX36&lt;2),AX36*VLOOKUP(AX$3,'Tier 2 Allowances'!$B$14:$C$34,2,FALSE),0)</f>
        <v>0</v>
      </c>
      <c r="BA36" s="21">
        <f t="shared" si="0"/>
        <v>14</v>
      </c>
      <c r="BC36" s="21">
        <f t="shared" si="1"/>
        <v>10</v>
      </c>
      <c r="BE36" s="21">
        <f t="shared" si="2"/>
        <v>0</v>
      </c>
      <c r="BG36" s="20">
        <f t="shared" si="3"/>
        <v>0</v>
      </c>
      <c r="BH36" s="20" t="str">
        <f t="shared" si="4"/>
        <v/>
      </c>
      <c r="BI36" s="21" t="str">
        <f t="shared" si="5"/>
        <v/>
      </c>
      <c r="BJ36" s="19"/>
      <c r="BK36" s="78"/>
      <c r="BL36" s="79" t="str">
        <f t="shared" si="6"/>
        <v/>
      </c>
      <c r="BM36" s="78"/>
      <c r="BN36" s="78"/>
    </row>
    <row r="37" spans="5:66">
      <c r="E37" s="17"/>
      <c r="G37" s="20">
        <f>IF(ISBLANK(F37),0,VLOOKUP($F37,'Tier 2 Allowances'!$A$2:$B$6,2,FALSE))</f>
        <v>0</v>
      </c>
      <c r="H37" s="85"/>
      <c r="I37" s="85"/>
      <c r="K37" s="20">
        <f>IF(AND(NOT(ISBLANK(J37)),NOT(ISBLANK(VLOOKUP($F37,'Tier 2 Allowances'!$A$2:$W$6,3,FALSE))),J37&lt;3), J37*VLOOKUP(J$3,'Tier 2 Allowances'!$B$14:$C$34,2,FALSE),0)</f>
        <v>0</v>
      </c>
      <c r="M37" s="20">
        <f>IF(AND(NOT(ISBLANK(L37)),NOT(ISBLANK(VLOOKUP($F37,'Tier 2 Allowances'!$A$2:$W$6,4,FALSE))),L37&lt;3),L37* VLOOKUP(L$3,'Tier 2 Allowances'!$B$14:$C$34,2,FALSE),0)</f>
        <v>0</v>
      </c>
      <c r="O37" s="20">
        <f>IF(AND(NOT(ISBLANK(N37)),NOT(ISBLANK(VLOOKUP($F37,'Tier 2 Allowances'!$A$2:$W$6,5,FALSE))),N37&lt;2),N37*VLOOKUP(N$3,'Tier 2 Allowances'!$B$14:$C$34,2,FALSE),0)</f>
        <v>0</v>
      </c>
      <c r="Q37" s="20">
        <f>IF(AND(NOT(ISBLANK(P37)),ISBLANK(R37),NOT(ISBLANK(VLOOKUP($F37,'Tier 2 Allowances'!$A$2:$W$6,6,FALSE))),P37&lt;2),P37*VLOOKUP(P$3,'Tier 2 Allowances'!$B$14:$C$34,2,FALSE),0)</f>
        <v>0</v>
      </c>
      <c r="S37" s="20">
        <f>IF(AND(NOT(ISBLANK(R37)),NOT(ISBLANK(VLOOKUP($F37,'Tier 2 Allowances'!$A$2:$W$6,7,FALSE))),R37&lt;2),R37*VLOOKUP(R$3,'Tier 2 Allowances'!$B$14:$C$34,2,FALSE),0)</f>
        <v>0</v>
      </c>
      <c r="U37" s="20">
        <f>IF(AND(NOT(ISBLANK(T37)),NOT(ISBLANK(VLOOKUP($F37,'Tier 2 Allowances'!$A$2:$W$6,8,FALSE)))*T37&lt;2),T37*VLOOKUP(T$3,'Tier 2 Allowances'!$B$14:$C$34,2,FALSE),0)</f>
        <v>0</v>
      </c>
      <c r="W37" s="20">
        <f>IF(AND(NOT(ISBLANK(V37)),ISBLANK(AB37),NOT(ISBLANK(VLOOKUP($F37,'Tier 2 Allowances'!$A$2:$W$6, 9,FALSE))),V37&lt;2),V37*VLOOKUP(V$3,'Tier 2 Allowances'!$B$14:$C$34,2,FALSE),0)</f>
        <v>0</v>
      </c>
      <c r="Y37" s="20">
        <f>IF(AND(NOT(ISBLANK(X37)),NOT(ISBLANK(VLOOKUP($F37,'Tier 2 Allowances'!$A$2:$W$6, 10,FALSE))),X37&lt;2),X37*VLOOKUP(X$3,'Tier 2 Allowances'!$B$14:$C$34,2,FALSE),0)</f>
        <v>0</v>
      </c>
      <c r="AA37" s="20">
        <f>IF(AND(NOT(ISBLANK(Z37)),ISBLANK(AB37),NOT(ISBLANK(VLOOKUP($F37,'Tier 2 Allowances'!$A$2:$W$6, 11,FALSE))),Z37&lt;2),Z37*VLOOKUP(Z$3,'Tier 2 Allowances'!$B$14:$C$34,2,FALSE),0)</f>
        <v>0</v>
      </c>
      <c r="AC37" s="20">
        <f>IF(AND(NOT(ISBLANK(AB37)),NOT(ISBLANK(VLOOKUP($F37,'Tier 2 Allowances'!$A$2:$W$6, 12,FALSE))),AB37&lt;2),AB37*VLOOKUP(AB$3,'Tier 2 Allowances'!$B$14:$C$34,2,FALSE),0)</f>
        <v>0</v>
      </c>
      <c r="AE37" s="20">
        <f>IF(AND(NOT(ISBLANK(AD37)),NOT(ISBLANK(VLOOKUP($F37,'Tier 2 Allowances'!$A$2:$W$6, 13,FALSE))),AD37&lt;2),AD37*VLOOKUP(AD$3,'Tier 2 Allowances'!$B$14:$C$34,2,FALSE),0)</f>
        <v>0</v>
      </c>
      <c r="AG37" s="20">
        <f>IF(AND(NOT(ISBLANK(AF37)),NOT(ISBLANK(VLOOKUP($F37,'Tier 2 Allowances'!$A$2:$W$6, 14,FALSE))),AF37&lt;2),AF37*VLOOKUP(AD$3,'Tier 2 Allowances'!$B$14:$C$34,2,FALSE),0)</f>
        <v>0</v>
      </c>
      <c r="AI37" s="20">
        <f>IF(AND(NOT(ISBLANK(AH37)),NOT(ISBLANK(VLOOKUP($F37,'Tier 2 Allowances'!$A$2:$W$6, 15,FALSE))),AH37&lt;2),AH37*VLOOKUP(AH$3,'Tier 2 Allowances'!$B$14:$C$34,2,FALSE),0)</f>
        <v>0</v>
      </c>
      <c r="AK37" s="20">
        <f>IF(AND(NOT(ISBLANK(AJ37)),NOT(ISBLANK(VLOOKUP($F37,'Tier 2 Allowances'!$A$2:$W$6, 18,FALSE))),AJ37&lt;6),AJ37*VLOOKUP(AJ$3,'Tier 2 Allowances'!$B$14:$C$34,2,FALSE),0)</f>
        <v>0</v>
      </c>
      <c r="AM37" s="20">
        <f>IF(AND(NOT(ISBLANK(AL37)),NOT(ISBLANK(VLOOKUP($F37,'Tier 2 Allowances'!$A$2:$W$6, 17,FALSE))),AL37&lt;2),AL37*VLOOKUP(AL$3,'Tier 2 Allowances'!$B$14:$C$34,2,FALSE),0)</f>
        <v>0</v>
      </c>
      <c r="AO37" s="20">
        <f>IF(AND(NOT(ISBLANK(AN37)),NOT(ISBLANK(VLOOKUP($F37,'Tier 2 Allowances'!$A$2:$W$6, 18,FALSE))),AN37&lt;11),AN37*VLOOKUP(AN$3,'Tier 2 Allowances'!$B$14:$C$34,2,FALSE),0)</f>
        <v>0</v>
      </c>
      <c r="AQ37" s="20">
        <f>IF(AND(NOT(ISBLANK(AP37)),NOT(ISBLANK(VLOOKUP($F37,'Tier 2 Allowances'!$A$2:$W$6, 19,FALSE))),AP37&lt;11),AP37*VLOOKUP(AP$3,'Tier 2 Allowances'!$B$14:$C$34,2,FALSE),0)</f>
        <v>0</v>
      </c>
      <c r="AS37" s="20">
        <f>IF(AND(NOT(ISBLANK(AR37)),NOT(ISBLANK(VLOOKUP($F37,'Tier 2 Allowances'!$A$2:$W$6, 20,FALSE))),AR37&lt;2),AR37*VLOOKUP(AR$3,'Tier 2 Allowances'!$B$14:$C$34,2,FALSE),0)</f>
        <v>0</v>
      </c>
      <c r="AU37" s="20">
        <f>IF(AND(NOT(ISBLANK(AT37)),NOT(ISBLANK(VLOOKUP($F37,'Tier 2 Allowances'!$A$2:$W$6, 21,FALSE))),AT37&lt;2),AT37*VLOOKUP(AT$3,'Tier 2 Allowances'!$B$14:$C$34,2,FALSE),0)</f>
        <v>0</v>
      </c>
      <c r="AW37" s="20">
        <f>IF(AND(NOT(ISBLANK(AV37)),NOT(ISBLANK(VLOOKUP($F37,'Tier 2 Allowances'!$A$2:$W$6, 22,FALSE))),AV37&lt;2),AV37*VLOOKUP(AV$3,'Tier 2 Allowances'!$B$14:$C$34,2,FALSE),0)</f>
        <v>0</v>
      </c>
      <c r="AY37" s="20">
        <f>IF(AND(NOT(ISBLANK(AX37)),NOT(ISBLANK(VLOOKUP($F37,'Tier 2 Allowances'!$A$2:$W$6, 23,FALSE))),AX37&lt;2),AX37*VLOOKUP(AX$3,'Tier 2 Allowances'!$B$14:$C$34,2,FALSE),0)</f>
        <v>0</v>
      </c>
      <c r="BA37" s="21">
        <f t="shared" si="0"/>
        <v>14</v>
      </c>
      <c r="BC37" s="21">
        <f t="shared" si="1"/>
        <v>10</v>
      </c>
      <c r="BE37" s="21">
        <f t="shared" si="2"/>
        <v>0</v>
      </c>
      <c r="BG37" s="20">
        <f t="shared" si="3"/>
        <v>0</v>
      </c>
      <c r="BH37" s="20" t="str">
        <f t="shared" si="4"/>
        <v/>
      </c>
      <c r="BI37" s="21" t="str">
        <f t="shared" si="5"/>
        <v/>
      </c>
      <c r="BJ37" s="19"/>
      <c r="BK37" s="78"/>
      <c r="BL37" s="79" t="str">
        <f t="shared" si="6"/>
        <v/>
      </c>
      <c r="BM37" s="78"/>
      <c r="BN37" s="78"/>
    </row>
    <row r="38" spans="5:66">
      <c r="E38" s="17"/>
      <c r="G38" s="20">
        <f>IF(ISBLANK(F38),0,VLOOKUP($F38,'Tier 2 Allowances'!$A$2:$B$6,2,FALSE))</f>
        <v>0</v>
      </c>
      <c r="H38" s="85"/>
      <c r="I38" s="85"/>
      <c r="K38" s="20">
        <f>IF(AND(NOT(ISBLANK(J38)),NOT(ISBLANK(VLOOKUP($F38,'Tier 2 Allowances'!$A$2:$W$6,3,FALSE))),J38&lt;3), J38*VLOOKUP(J$3,'Tier 2 Allowances'!$B$14:$C$34,2,FALSE),0)</f>
        <v>0</v>
      </c>
      <c r="M38" s="20">
        <f>IF(AND(NOT(ISBLANK(L38)),NOT(ISBLANK(VLOOKUP($F38,'Tier 2 Allowances'!$A$2:$W$6,4,FALSE))),L38&lt;3),L38* VLOOKUP(L$3,'Tier 2 Allowances'!$B$14:$C$34,2,FALSE),0)</f>
        <v>0</v>
      </c>
      <c r="O38" s="20">
        <f>IF(AND(NOT(ISBLANK(N38)),NOT(ISBLANK(VLOOKUP($F38,'Tier 2 Allowances'!$A$2:$W$6,5,FALSE))),N38&lt;2),N38*VLOOKUP(N$3,'Tier 2 Allowances'!$B$14:$C$34,2,FALSE),0)</f>
        <v>0</v>
      </c>
      <c r="Q38" s="20">
        <f>IF(AND(NOT(ISBLANK(P38)),ISBLANK(R38),NOT(ISBLANK(VLOOKUP($F38,'Tier 2 Allowances'!$A$2:$W$6,6,FALSE))),P38&lt;2),P38*VLOOKUP(P$3,'Tier 2 Allowances'!$B$14:$C$34,2,FALSE),0)</f>
        <v>0</v>
      </c>
      <c r="S38" s="20">
        <f>IF(AND(NOT(ISBLANK(R38)),NOT(ISBLANK(VLOOKUP($F38,'Tier 2 Allowances'!$A$2:$W$6,7,FALSE))),R38&lt;2),R38*VLOOKUP(R$3,'Tier 2 Allowances'!$B$14:$C$34,2,FALSE),0)</f>
        <v>0</v>
      </c>
      <c r="U38" s="20">
        <f>IF(AND(NOT(ISBLANK(T38)),NOT(ISBLANK(VLOOKUP($F38,'Tier 2 Allowances'!$A$2:$W$6,8,FALSE)))*T38&lt;2),T38*VLOOKUP(T$3,'Tier 2 Allowances'!$B$14:$C$34,2,FALSE),0)</f>
        <v>0</v>
      </c>
      <c r="W38" s="20">
        <f>IF(AND(NOT(ISBLANK(V38)),ISBLANK(AB38),NOT(ISBLANK(VLOOKUP($F38,'Tier 2 Allowances'!$A$2:$W$6, 9,FALSE))),V38&lt;2),V38*VLOOKUP(V$3,'Tier 2 Allowances'!$B$14:$C$34,2,FALSE),0)</f>
        <v>0</v>
      </c>
      <c r="Y38" s="20">
        <f>IF(AND(NOT(ISBLANK(X38)),NOT(ISBLANK(VLOOKUP($F38,'Tier 2 Allowances'!$A$2:$W$6, 10,FALSE))),X38&lt;2),X38*VLOOKUP(X$3,'Tier 2 Allowances'!$B$14:$C$34,2,FALSE),0)</f>
        <v>0</v>
      </c>
      <c r="AA38" s="20">
        <f>IF(AND(NOT(ISBLANK(Z38)),ISBLANK(AB38),NOT(ISBLANK(VLOOKUP($F38,'Tier 2 Allowances'!$A$2:$W$6, 11,FALSE))),Z38&lt;2),Z38*VLOOKUP(Z$3,'Tier 2 Allowances'!$B$14:$C$34,2,FALSE),0)</f>
        <v>0</v>
      </c>
      <c r="AC38" s="20">
        <f>IF(AND(NOT(ISBLANK(AB38)),NOT(ISBLANK(VLOOKUP($F38,'Tier 2 Allowances'!$A$2:$W$6, 12,FALSE))),AB38&lt;2),AB38*VLOOKUP(AB$3,'Tier 2 Allowances'!$B$14:$C$34,2,FALSE),0)</f>
        <v>0</v>
      </c>
      <c r="AE38" s="20">
        <f>IF(AND(NOT(ISBLANK(AD38)),NOT(ISBLANK(VLOOKUP($F38,'Tier 2 Allowances'!$A$2:$W$6, 13,FALSE))),AD38&lt;2),AD38*VLOOKUP(AD$3,'Tier 2 Allowances'!$B$14:$C$34,2,FALSE),0)</f>
        <v>0</v>
      </c>
      <c r="AG38" s="20">
        <f>IF(AND(NOT(ISBLANK(AF38)),NOT(ISBLANK(VLOOKUP($F38,'Tier 2 Allowances'!$A$2:$W$6, 14,FALSE))),AF38&lt;2),AF38*VLOOKUP(AD$3,'Tier 2 Allowances'!$B$14:$C$34,2,FALSE),0)</f>
        <v>0</v>
      </c>
      <c r="AI38" s="20">
        <f>IF(AND(NOT(ISBLANK(AH38)),NOT(ISBLANK(VLOOKUP($F38,'Tier 2 Allowances'!$A$2:$W$6, 15,FALSE))),AH38&lt;2),AH38*VLOOKUP(AH$3,'Tier 2 Allowances'!$B$14:$C$34,2,FALSE),0)</f>
        <v>0</v>
      </c>
      <c r="AK38" s="20">
        <f>IF(AND(NOT(ISBLANK(AJ38)),NOT(ISBLANK(VLOOKUP($F38,'Tier 2 Allowances'!$A$2:$W$6, 18,FALSE))),AJ38&lt;6),AJ38*VLOOKUP(AJ$3,'Tier 2 Allowances'!$B$14:$C$34,2,FALSE),0)</f>
        <v>0</v>
      </c>
      <c r="AM38" s="20">
        <f>IF(AND(NOT(ISBLANK(AL38)),NOT(ISBLANK(VLOOKUP($F38,'Tier 2 Allowances'!$A$2:$W$6, 17,FALSE))),AL38&lt;2),AL38*VLOOKUP(AL$3,'Tier 2 Allowances'!$B$14:$C$34,2,FALSE),0)</f>
        <v>0</v>
      </c>
      <c r="AO38" s="20">
        <f>IF(AND(NOT(ISBLANK(AN38)),NOT(ISBLANK(VLOOKUP($F38,'Tier 2 Allowances'!$A$2:$W$6, 18,FALSE))),AN38&lt;11),AN38*VLOOKUP(AN$3,'Tier 2 Allowances'!$B$14:$C$34,2,FALSE),0)</f>
        <v>0</v>
      </c>
      <c r="AQ38" s="20">
        <f>IF(AND(NOT(ISBLANK(AP38)),NOT(ISBLANK(VLOOKUP($F38,'Tier 2 Allowances'!$A$2:$W$6, 19,FALSE))),AP38&lt;11),AP38*VLOOKUP(AP$3,'Tier 2 Allowances'!$B$14:$C$34,2,FALSE),0)</f>
        <v>0</v>
      </c>
      <c r="AS38" s="20">
        <f>IF(AND(NOT(ISBLANK(AR38)),NOT(ISBLANK(VLOOKUP($F38,'Tier 2 Allowances'!$A$2:$W$6, 20,FALSE))),AR38&lt;2),AR38*VLOOKUP(AR$3,'Tier 2 Allowances'!$B$14:$C$34,2,FALSE),0)</f>
        <v>0</v>
      </c>
      <c r="AU38" s="20">
        <f>IF(AND(NOT(ISBLANK(AT38)),NOT(ISBLANK(VLOOKUP($F38,'Tier 2 Allowances'!$A$2:$W$6, 21,FALSE))),AT38&lt;2),AT38*VLOOKUP(AT$3,'Tier 2 Allowances'!$B$14:$C$34,2,FALSE),0)</f>
        <v>0</v>
      </c>
      <c r="AW38" s="20">
        <f>IF(AND(NOT(ISBLANK(AV38)),NOT(ISBLANK(VLOOKUP($F38,'Tier 2 Allowances'!$A$2:$W$6, 22,FALSE))),AV38&lt;2),AV38*VLOOKUP(AV$3,'Tier 2 Allowances'!$B$14:$C$34,2,FALSE),0)</f>
        <v>0</v>
      </c>
      <c r="AY38" s="20">
        <f>IF(AND(NOT(ISBLANK(AX38)),NOT(ISBLANK(VLOOKUP($F38,'Tier 2 Allowances'!$A$2:$W$6, 23,FALSE))),AX38&lt;2),AX38*VLOOKUP(AX$3,'Tier 2 Allowances'!$B$14:$C$34,2,FALSE),0)</f>
        <v>0</v>
      </c>
      <c r="BA38" s="21">
        <f t="shared" si="0"/>
        <v>14</v>
      </c>
      <c r="BC38" s="21">
        <f t="shared" si="1"/>
        <v>10</v>
      </c>
      <c r="BE38" s="21">
        <f t="shared" si="2"/>
        <v>0</v>
      </c>
      <c r="BG38" s="20">
        <f t="shared" si="3"/>
        <v>0</v>
      </c>
      <c r="BH38" s="20" t="str">
        <f t="shared" si="4"/>
        <v/>
      </c>
      <c r="BI38" s="21" t="str">
        <f t="shared" si="5"/>
        <v/>
      </c>
      <c r="BJ38" s="19"/>
      <c r="BK38" s="78"/>
      <c r="BL38" s="79" t="str">
        <f t="shared" si="6"/>
        <v/>
      </c>
      <c r="BM38" s="78"/>
      <c r="BN38" s="78"/>
    </row>
    <row r="39" spans="5:66">
      <c r="E39" s="17"/>
      <c r="G39" s="20">
        <f>IF(ISBLANK(F39),0,VLOOKUP($F39,'Tier 2 Allowances'!$A$2:$B$6,2,FALSE))</f>
        <v>0</v>
      </c>
      <c r="H39" s="85"/>
      <c r="I39" s="85"/>
      <c r="K39" s="20">
        <f>IF(AND(NOT(ISBLANK(J39)),NOT(ISBLANK(VLOOKUP($F39,'Tier 2 Allowances'!$A$2:$W$6,3,FALSE))),J39&lt;3), J39*VLOOKUP(J$3,'Tier 2 Allowances'!$B$14:$C$34,2,FALSE),0)</f>
        <v>0</v>
      </c>
      <c r="M39" s="20">
        <f>IF(AND(NOT(ISBLANK(L39)),NOT(ISBLANK(VLOOKUP($F39,'Tier 2 Allowances'!$A$2:$W$6,4,FALSE))),L39&lt;3),L39* VLOOKUP(L$3,'Tier 2 Allowances'!$B$14:$C$34,2,FALSE),0)</f>
        <v>0</v>
      </c>
      <c r="O39" s="20">
        <f>IF(AND(NOT(ISBLANK(N39)),NOT(ISBLANK(VLOOKUP($F39,'Tier 2 Allowances'!$A$2:$W$6,5,FALSE))),N39&lt;2),N39*VLOOKUP(N$3,'Tier 2 Allowances'!$B$14:$C$34,2,FALSE),0)</f>
        <v>0</v>
      </c>
      <c r="Q39" s="20">
        <f>IF(AND(NOT(ISBLANK(P39)),ISBLANK(R39),NOT(ISBLANK(VLOOKUP($F39,'Tier 2 Allowances'!$A$2:$W$6,6,FALSE))),P39&lt;2),P39*VLOOKUP(P$3,'Tier 2 Allowances'!$B$14:$C$34,2,FALSE),0)</f>
        <v>0</v>
      </c>
      <c r="S39" s="20">
        <f>IF(AND(NOT(ISBLANK(R39)),NOT(ISBLANK(VLOOKUP($F39,'Tier 2 Allowances'!$A$2:$W$6,7,FALSE))),R39&lt;2),R39*VLOOKUP(R$3,'Tier 2 Allowances'!$B$14:$C$34,2,FALSE),0)</f>
        <v>0</v>
      </c>
      <c r="U39" s="20">
        <f>IF(AND(NOT(ISBLANK(T39)),NOT(ISBLANK(VLOOKUP($F39,'Tier 2 Allowances'!$A$2:$W$6,8,FALSE)))*T39&lt;2),T39*VLOOKUP(T$3,'Tier 2 Allowances'!$B$14:$C$34,2,FALSE),0)</f>
        <v>0</v>
      </c>
      <c r="W39" s="20">
        <f>IF(AND(NOT(ISBLANK(V39)),ISBLANK(AB39),NOT(ISBLANK(VLOOKUP($F39,'Tier 2 Allowances'!$A$2:$W$6, 9,FALSE))),V39&lt;2),V39*VLOOKUP(V$3,'Tier 2 Allowances'!$B$14:$C$34,2,FALSE),0)</f>
        <v>0</v>
      </c>
      <c r="Y39" s="20">
        <f>IF(AND(NOT(ISBLANK(X39)),NOT(ISBLANK(VLOOKUP($F39,'Tier 2 Allowances'!$A$2:$W$6, 10,FALSE))),X39&lt;2),X39*VLOOKUP(X$3,'Tier 2 Allowances'!$B$14:$C$34,2,FALSE),0)</f>
        <v>0</v>
      </c>
      <c r="AA39" s="20">
        <f>IF(AND(NOT(ISBLANK(Z39)),ISBLANK(AB39),NOT(ISBLANK(VLOOKUP($F39,'Tier 2 Allowances'!$A$2:$W$6, 11,FALSE))),Z39&lt;2),Z39*VLOOKUP(Z$3,'Tier 2 Allowances'!$B$14:$C$34,2,FALSE),0)</f>
        <v>0</v>
      </c>
      <c r="AC39" s="20">
        <f>IF(AND(NOT(ISBLANK(AB39)),NOT(ISBLANK(VLOOKUP($F39,'Tier 2 Allowances'!$A$2:$W$6, 12,FALSE))),AB39&lt;2),AB39*VLOOKUP(AB$3,'Tier 2 Allowances'!$B$14:$C$34,2,FALSE),0)</f>
        <v>0</v>
      </c>
      <c r="AE39" s="20">
        <f>IF(AND(NOT(ISBLANK(AD39)),NOT(ISBLANK(VLOOKUP($F39,'Tier 2 Allowances'!$A$2:$W$6, 13,FALSE))),AD39&lt;2),AD39*VLOOKUP(AD$3,'Tier 2 Allowances'!$B$14:$C$34,2,FALSE),0)</f>
        <v>0</v>
      </c>
      <c r="AG39" s="20">
        <f>IF(AND(NOT(ISBLANK(AF39)),NOT(ISBLANK(VLOOKUP($F39,'Tier 2 Allowances'!$A$2:$W$6, 14,FALSE))),AF39&lt;2),AF39*VLOOKUP(AD$3,'Tier 2 Allowances'!$B$14:$C$34,2,FALSE),0)</f>
        <v>0</v>
      </c>
      <c r="AI39" s="20">
        <f>IF(AND(NOT(ISBLANK(AH39)),NOT(ISBLANK(VLOOKUP($F39,'Tier 2 Allowances'!$A$2:$W$6, 15,FALSE))),AH39&lt;2),AH39*VLOOKUP(AH$3,'Tier 2 Allowances'!$B$14:$C$34,2,FALSE),0)</f>
        <v>0</v>
      </c>
      <c r="AK39" s="20">
        <f>IF(AND(NOT(ISBLANK(AJ39)),NOT(ISBLANK(VLOOKUP($F39,'Tier 2 Allowances'!$A$2:$W$6, 18,FALSE))),AJ39&lt;6),AJ39*VLOOKUP(AJ$3,'Tier 2 Allowances'!$B$14:$C$34,2,FALSE),0)</f>
        <v>0</v>
      </c>
      <c r="AM39" s="20">
        <f>IF(AND(NOT(ISBLANK(AL39)),NOT(ISBLANK(VLOOKUP($F39,'Tier 2 Allowances'!$A$2:$W$6, 17,FALSE))),AL39&lt;2),AL39*VLOOKUP(AL$3,'Tier 2 Allowances'!$B$14:$C$34,2,FALSE),0)</f>
        <v>0</v>
      </c>
      <c r="AO39" s="20">
        <f>IF(AND(NOT(ISBLANK(AN39)),NOT(ISBLANK(VLOOKUP($F39,'Tier 2 Allowances'!$A$2:$W$6, 18,FALSE))),AN39&lt;11),AN39*VLOOKUP(AN$3,'Tier 2 Allowances'!$B$14:$C$34,2,FALSE),0)</f>
        <v>0</v>
      </c>
      <c r="AQ39" s="20">
        <f>IF(AND(NOT(ISBLANK(AP39)),NOT(ISBLANK(VLOOKUP($F39,'Tier 2 Allowances'!$A$2:$W$6, 19,FALSE))),AP39&lt;11),AP39*VLOOKUP(AP$3,'Tier 2 Allowances'!$B$14:$C$34,2,FALSE),0)</f>
        <v>0</v>
      </c>
      <c r="AS39" s="20">
        <f>IF(AND(NOT(ISBLANK(AR39)),NOT(ISBLANK(VLOOKUP($F39,'Tier 2 Allowances'!$A$2:$W$6, 20,FALSE))),AR39&lt;2),AR39*VLOOKUP(AR$3,'Tier 2 Allowances'!$B$14:$C$34,2,FALSE),0)</f>
        <v>0</v>
      </c>
      <c r="AU39" s="20">
        <f>IF(AND(NOT(ISBLANK(AT39)),NOT(ISBLANK(VLOOKUP($F39,'Tier 2 Allowances'!$A$2:$W$6, 21,FALSE))),AT39&lt;2),AT39*VLOOKUP(AT$3,'Tier 2 Allowances'!$B$14:$C$34,2,FALSE),0)</f>
        <v>0</v>
      </c>
      <c r="AW39" s="20">
        <f>IF(AND(NOT(ISBLANK(AV39)),NOT(ISBLANK(VLOOKUP($F39,'Tier 2 Allowances'!$A$2:$W$6, 22,FALSE))),AV39&lt;2),AV39*VLOOKUP(AV$3,'Tier 2 Allowances'!$B$14:$C$34,2,FALSE),0)</f>
        <v>0</v>
      </c>
      <c r="AY39" s="20">
        <f>IF(AND(NOT(ISBLANK(AX39)),NOT(ISBLANK(VLOOKUP($F39,'Tier 2 Allowances'!$A$2:$W$6, 23,FALSE))),AX39&lt;2),AX39*VLOOKUP(AX$3,'Tier 2 Allowances'!$B$14:$C$34,2,FALSE),0)</f>
        <v>0</v>
      </c>
      <c r="BA39" s="21">
        <f t="shared" si="0"/>
        <v>14</v>
      </c>
      <c r="BC39" s="21">
        <f t="shared" si="1"/>
        <v>10</v>
      </c>
      <c r="BE39" s="21">
        <f t="shared" si="2"/>
        <v>0</v>
      </c>
      <c r="BG39" s="20">
        <f t="shared" si="3"/>
        <v>0</v>
      </c>
      <c r="BH39" s="20" t="str">
        <f t="shared" si="4"/>
        <v/>
      </c>
      <c r="BI39" s="21" t="str">
        <f t="shared" si="5"/>
        <v/>
      </c>
      <c r="BJ39" s="19"/>
      <c r="BK39" s="78"/>
      <c r="BL39" s="79" t="str">
        <f t="shared" si="6"/>
        <v/>
      </c>
      <c r="BM39" s="78"/>
      <c r="BN39" s="78"/>
    </row>
    <row r="40" spans="5:66">
      <c r="E40" s="17"/>
      <c r="G40" s="20">
        <f>IF(ISBLANK(F40),0,VLOOKUP($F40,'Tier 2 Allowances'!$A$2:$B$6,2,FALSE))</f>
        <v>0</v>
      </c>
      <c r="H40" s="85"/>
      <c r="I40" s="85"/>
      <c r="K40" s="20">
        <f>IF(AND(NOT(ISBLANK(J40)),NOT(ISBLANK(VLOOKUP($F40,'Tier 2 Allowances'!$A$2:$W$6,3,FALSE))),J40&lt;3), J40*VLOOKUP(J$3,'Tier 2 Allowances'!$B$14:$C$34,2,FALSE),0)</f>
        <v>0</v>
      </c>
      <c r="M40" s="20">
        <f>IF(AND(NOT(ISBLANK(L40)),NOT(ISBLANK(VLOOKUP($F40,'Tier 2 Allowances'!$A$2:$W$6,4,FALSE))),L40&lt;3),L40* VLOOKUP(L$3,'Tier 2 Allowances'!$B$14:$C$34,2,FALSE),0)</f>
        <v>0</v>
      </c>
      <c r="O40" s="20">
        <f>IF(AND(NOT(ISBLANK(N40)),NOT(ISBLANK(VLOOKUP($F40,'Tier 2 Allowances'!$A$2:$W$6,5,FALSE))),N40&lt;2),N40*VLOOKUP(N$3,'Tier 2 Allowances'!$B$14:$C$34,2,FALSE),0)</f>
        <v>0</v>
      </c>
      <c r="Q40" s="20">
        <f>IF(AND(NOT(ISBLANK(P40)),ISBLANK(R40),NOT(ISBLANK(VLOOKUP($F40,'Tier 2 Allowances'!$A$2:$W$6,6,FALSE))),P40&lt;2),P40*VLOOKUP(P$3,'Tier 2 Allowances'!$B$14:$C$34,2,FALSE),0)</f>
        <v>0</v>
      </c>
      <c r="S40" s="20">
        <f>IF(AND(NOT(ISBLANK(R40)),NOT(ISBLANK(VLOOKUP($F40,'Tier 2 Allowances'!$A$2:$W$6,7,FALSE))),R40&lt;2),R40*VLOOKUP(R$3,'Tier 2 Allowances'!$B$14:$C$34,2,FALSE),0)</f>
        <v>0</v>
      </c>
      <c r="U40" s="20">
        <f>IF(AND(NOT(ISBLANK(T40)),NOT(ISBLANK(VLOOKUP($F40,'Tier 2 Allowances'!$A$2:$W$6,8,FALSE)))*T40&lt;2),T40*VLOOKUP(T$3,'Tier 2 Allowances'!$B$14:$C$34,2,FALSE),0)</f>
        <v>0</v>
      </c>
      <c r="W40" s="20">
        <f>IF(AND(NOT(ISBLANK(V40)),ISBLANK(AB40),NOT(ISBLANK(VLOOKUP($F40,'Tier 2 Allowances'!$A$2:$W$6, 9,FALSE))),V40&lt;2),V40*VLOOKUP(V$3,'Tier 2 Allowances'!$B$14:$C$34,2,FALSE),0)</f>
        <v>0</v>
      </c>
      <c r="Y40" s="20">
        <f>IF(AND(NOT(ISBLANK(X40)),NOT(ISBLANK(VLOOKUP($F40,'Tier 2 Allowances'!$A$2:$W$6, 10,FALSE))),X40&lt;2),X40*VLOOKUP(X$3,'Tier 2 Allowances'!$B$14:$C$34,2,FALSE),0)</f>
        <v>0</v>
      </c>
      <c r="AA40" s="20">
        <f>IF(AND(NOT(ISBLANK(Z40)),ISBLANK(AB40),NOT(ISBLANK(VLOOKUP($F40,'Tier 2 Allowances'!$A$2:$W$6, 11,FALSE))),Z40&lt;2),Z40*VLOOKUP(Z$3,'Tier 2 Allowances'!$B$14:$C$34,2,FALSE),0)</f>
        <v>0</v>
      </c>
      <c r="AC40" s="20">
        <f>IF(AND(NOT(ISBLANK(AB40)),NOT(ISBLANK(VLOOKUP($F40,'Tier 2 Allowances'!$A$2:$W$6, 12,FALSE))),AB40&lt;2),AB40*VLOOKUP(AB$3,'Tier 2 Allowances'!$B$14:$C$34,2,FALSE),0)</f>
        <v>0</v>
      </c>
      <c r="AE40" s="20">
        <f>IF(AND(NOT(ISBLANK(AD40)),NOT(ISBLANK(VLOOKUP($F40,'Tier 2 Allowances'!$A$2:$W$6, 13,FALSE))),AD40&lt;2),AD40*VLOOKUP(AD$3,'Tier 2 Allowances'!$B$14:$C$34,2,FALSE),0)</f>
        <v>0</v>
      </c>
      <c r="AG40" s="20">
        <f>IF(AND(NOT(ISBLANK(AF40)),NOT(ISBLANK(VLOOKUP($F40,'Tier 2 Allowances'!$A$2:$W$6, 14,FALSE))),AF40&lt;2),AF40*VLOOKUP(AD$3,'Tier 2 Allowances'!$B$14:$C$34,2,FALSE),0)</f>
        <v>0</v>
      </c>
      <c r="AI40" s="20">
        <f>IF(AND(NOT(ISBLANK(AH40)),NOT(ISBLANK(VLOOKUP($F40,'Tier 2 Allowances'!$A$2:$W$6, 15,FALSE))),AH40&lt;2),AH40*VLOOKUP(AH$3,'Tier 2 Allowances'!$B$14:$C$34,2,FALSE),0)</f>
        <v>0</v>
      </c>
      <c r="AK40" s="20">
        <f>IF(AND(NOT(ISBLANK(AJ40)),NOT(ISBLANK(VLOOKUP($F40,'Tier 2 Allowances'!$A$2:$W$6, 18,FALSE))),AJ40&lt;6),AJ40*VLOOKUP(AJ$3,'Tier 2 Allowances'!$B$14:$C$34,2,FALSE),0)</f>
        <v>0</v>
      </c>
      <c r="AM40" s="20">
        <f>IF(AND(NOT(ISBLANK(AL40)),NOT(ISBLANK(VLOOKUP($F40,'Tier 2 Allowances'!$A$2:$W$6, 17,FALSE))),AL40&lt;2),AL40*VLOOKUP(AL$3,'Tier 2 Allowances'!$B$14:$C$34,2,FALSE),0)</f>
        <v>0</v>
      </c>
      <c r="AO40" s="20">
        <f>IF(AND(NOT(ISBLANK(AN40)),NOT(ISBLANK(VLOOKUP($F40,'Tier 2 Allowances'!$A$2:$W$6, 18,FALSE))),AN40&lt;11),AN40*VLOOKUP(AN$3,'Tier 2 Allowances'!$B$14:$C$34,2,FALSE),0)</f>
        <v>0</v>
      </c>
      <c r="AQ40" s="20">
        <f>IF(AND(NOT(ISBLANK(AP40)),NOT(ISBLANK(VLOOKUP($F40,'Tier 2 Allowances'!$A$2:$W$6, 19,FALSE))),AP40&lt;11),AP40*VLOOKUP(AP$3,'Tier 2 Allowances'!$B$14:$C$34,2,FALSE),0)</f>
        <v>0</v>
      </c>
      <c r="AS40" s="20">
        <f>IF(AND(NOT(ISBLANK(AR40)),NOT(ISBLANK(VLOOKUP($F40,'Tier 2 Allowances'!$A$2:$W$6, 20,FALSE))),AR40&lt;2),AR40*VLOOKUP(AR$3,'Tier 2 Allowances'!$B$14:$C$34,2,FALSE),0)</f>
        <v>0</v>
      </c>
      <c r="AU40" s="20">
        <f>IF(AND(NOT(ISBLANK(AT40)),NOT(ISBLANK(VLOOKUP($F40,'Tier 2 Allowances'!$A$2:$W$6, 21,FALSE))),AT40&lt;2),AT40*VLOOKUP(AT$3,'Tier 2 Allowances'!$B$14:$C$34,2,FALSE),0)</f>
        <v>0</v>
      </c>
      <c r="AW40" s="20">
        <f>IF(AND(NOT(ISBLANK(AV40)),NOT(ISBLANK(VLOOKUP($F40,'Tier 2 Allowances'!$A$2:$W$6, 22,FALSE))),AV40&lt;2),AV40*VLOOKUP(AV$3,'Tier 2 Allowances'!$B$14:$C$34,2,FALSE),0)</f>
        <v>0</v>
      </c>
      <c r="AY40" s="20">
        <f>IF(AND(NOT(ISBLANK(AX40)),NOT(ISBLANK(VLOOKUP($F40,'Tier 2 Allowances'!$A$2:$W$6, 23,FALSE))),AX40&lt;2),AX40*VLOOKUP(AX$3,'Tier 2 Allowances'!$B$14:$C$34,2,FALSE),0)</f>
        <v>0</v>
      </c>
      <c r="BA40" s="21">
        <f t="shared" si="0"/>
        <v>14</v>
      </c>
      <c r="BC40" s="21">
        <f t="shared" si="1"/>
        <v>10</v>
      </c>
      <c r="BE40" s="21">
        <f t="shared" si="2"/>
        <v>0</v>
      </c>
      <c r="BG40" s="20">
        <f t="shared" si="3"/>
        <v>0</v>
      </c>
      <c r="BH40" s="20" t="str">
        <f t="shared" si="4"/>
        <v/>
      </c>
      <c r="BI40" s="21" t="str">
        <f t="shared" si="5"/>
        <v/>
      </c>
      <c r="BJ40" s="19"/>
      <c r="BK40" s="78"/>
      <c r="BL40" s="79" t="str">
        <f t="shared" si="6"/>
        <v/>
      </c>
      <c r="BM40" s="78"/>
      <c r="BN40" s="78"/>
    </row>
    <row r="41" spans="5:66">
      <c r="E41" s="17"/>
      <c r="G41" s="20">
        <f>IF(ISBLANK(F41),0,VLOOKUP($F41,'Tier 2 Allowances'!$A$2:$B$6,2,FALSE))</f>
        <v>0</v>
      </c>
      <c r="H41" s="85"/>
      <c r="I41" s="85"/>
      <c r="K41" s="20">
        <f>IF(AND(NOT(ISBLANK(J41)),NOT(ISBLANK(VLOOKUP($F41,'Tier 2 Allowances'!$A$2:$W$6,3,FALSE))),J41&lt;3), J41*VLOOKUP(J$3,'Tier 2 Allowances'!$B$14:$C$34,2,FALSE),0)</f>
        <v>0</v>
      </c>
      <c r="M41" s="20">
        <f>IF(AND(NOT(ISBLANK(L41)),NOT(ISBLANK(VLOOKUP($F41,'Tier 2 Allowances'!$A$2:$W$6,4,FALSE))),L41&lt;3),L41* VLOOKUP(L$3,'Tier 2 Allowances'!$B$14:$C$34,2,FALSE),0)</f>
        <v>0</v>
      </c>
      <c r="O41" s="20">
        <f>IF(AND(NOT(ISBLANK(N41)),NOT(ISBLANK(VLOOKUP($F41,'Tier 2 Allowances'!$A$2:$W$6,5,FALSE))),N41&lt;2),N41*VLOOKUP(N$3,'Tier 2 Allowances'!$B$14:$C$34,2,FALSE),0)</f>
        <v>0</v>
      </c>
      <c r="Q41" s="20">
        <f>IF(AND(NOT(ISBLANK(P41)),ISBLANK(R41),NOT(ISBLANK(VLOOKUP($F41,'Tier 2 Allowances'!$A$2:$W$6,6,FALSE))),P41&lt;2),P41*VLOOKUP(P$3,'Tier 2 Allowances'!$B$14:$C$34,2,FALSE),0)</f>
        <v>0</v>
      </c>
      <c r="S41" s="20">
        <f>IF(AND(NOT(ISBLANK(R41)),NOT(ISBLANK(VLOOKUP($F41,'Tier 2 Allowances'!$A$2:$W$6,7,FALSE))),R41&lt;2),R41*VLOOKUP(R$3,'Tier 2 Allowances'!$B$14:$C$34,2,FALSE),0)</f>
        <v>0</v>
      </c>
      <c r="U41" s="20">
        <f>IF(AND(NOT(ISBLANK(T41)),NOT(ISBLANK(VLOOKUP($F41,'Tier 2 Allowances'!$A$2:$W$6,8,FALSE)))*T41&lt;2),T41*VLOOKUP(T$3,'Tier 2 Allowances'!$B$14:$C$34,2,FALSE),0)</f>
        <v>0</v>
      </c>
      <c r="W41" s="20">
        <f>IF(AND(NOT(ISBLANK(V41)),ISBLANK(AB41),NOT(ISBLANK(VLOOKUP($F41,'Tier 2 Allowances'!$A$2:$W$6, 9,FALSE))),V41&lt;2),V41*VLOOKUP(V$3,'Tier 2 Allowances'!$B$14:$C$34,2,FALSE),0)</f>
        <v>0</v>
      </c>
      <c r="Y41" s="20">
        <f>IF(AND(NOT(ISBLANK(X41)),NOT(ISBLANK(VLOOKUP($F41,'Tier 2 Allowances'!$A$2:$W$6, 10,FALSE))),X41&lt;2),X41*VLOOKUP(X$3,'Tier 2 Allowances'!$B$14:$C$34,2,FALSE),0)</f>
        <v>0</v>
      </c>
      <c r="AA41" s="20">
        <f>IF(AND(NOT(ISBLANK(Z41)),ISBLANK(AB41),NOT(ISBLANK(VLOOKUP($F41,'Tier 2 Allowances'!$A$2:$W$6, 11,FALSE))),Z41&lt;2),Z41*VLOOKUP(Z$3,'Tier 2 Allowances'!$B$14:$C$34,2,FALSE),0)</f>
        <v>0</v>
      </c>
      <c r="AC41" s="20">
        <f>IF(AND(NOT(ISBLANK(AB41)),NOT(ISBLANK(VLOOKUP($F41,'Tier 2 Allowances'!$A$2:$W$6, 12,FALSE))),AB41&lt;2),AB41*VLOOKUP(AB$3,'Tier 2 Allowances'!$B$14:$C$34,2,FALSE),0)</f>
        <v>0</v>
      </c>
      <c r="AE41" s="20">
        <f>IF(AND(NOT(ISBLANK(AD41)),NOT(ISBLANK(VLOOKUP($F41,'Tier 2 Allowances'!$A$2:$W$6, 13,FALSE))),AD41&lt;2),AD41*VLOOKUP(AD$3,'Tier 2 Allowances'!$B$14:$C$34,2,FALSE),0)</f>
        <v>0</v>
      </c>
      <c r="AG41" s="20">
        <f>IF(AND(NOT(ISBLANK(AF41)),NOT(ISBLANK(VLOOKUP($F41,'Tier 2 Allowances'!$A$2:$W$6, 14,FALSE))),AF41&lt;2),AF41*VLOOKUP(AD$3,'Tier 2 Allowances'!$B$14:$C$34,2,FALSE),0)</f>
        <v>0</v>
      </c>
      <c r="AI41" s="20">
        <f>IF(AND(NOT(ISBLANK(AH41)),NOT(ISBLANK(VLOOKUP($F41,'Tier 2 Allowances'!$A$2:$W$6, 15,FALSE))),AH41&lt;2),AH41*VLOOKUP(AH$3,'Tier 2 Allowances'!$B$14:$C$34,2,FALSE),0)</f>
        <v>0</v>
      </c>
      <c r="AK41" s="20">
        <f>IF(AND(NOT(ISBLANK(AJ41)),NOT(ISBLANK(VLOOKUP($F41,'Tier 2 Allowances'!$A$2:$W$6, 18,FALSE))),AJ41&lt;6),AJ41*VLOOKUP(AJ$3,'Tier 2 Allowances'!$B$14:$C$34,2,FALSE),0)</f>
        <v>0</v>
      </c>
      <c r="AM41" s="20">
        <f>IF(AND(NOT(ISBLANK(AL41)),NOT(ISBLANK(VLOOKUP($F41,'Tier 2 Allowances'!$A$2:$W$6, 17,FALSE))),AL41&lt;2),AL41*VLOOKUP(AL$3,'Tier 2 Allowances'!$B$14:$C$34,2,FALSE),0)</f>
        <v>0</v>
      </c>
      <c r="AO41" s="20">
        <f>IF(AND(NOT(ISBLANK(AN41)),NOT(ISBLANK(VLOOKUP($F41,'Tier 2 Allowances'!$A$2:$W$6, 18,FALSE))),AN41&lt;11),AN41*VLOOKUP(AN$3,'Tier 2 Allowances'!$B$14:$C$34,2,FALSE),0)</f>
        <v>0</v>
      </c>
      <c r="AQ41" s="20">
        <f>IF(AND(NOT(ISBLANK(AP41)),NOT(ISBLANK(VLOOKUP($F41,'Tier 2 Allowances'!$A$2:$W$6, 19,FALSE))),AP41&lt;11),AP41*VLOOKUP(AP$3,'Tier 2 Allowances'!$B$14:$C$34,2,FALSE),0)</f>
        <v>0</v>
      </c>
      <c r="AS41" s="20">
        <f>IF(AND(NOT(ISBLANK(AR41)),NOT(ISBLANK(VLOOKUP($F41,'Tier 2 Allowances'!$A$2:$W$6, 20,FALSE))),AR41&lt;2),AR41*VLOOKUP(AR$3,'Tier 2 Allowances'!$B$14:$C$34,2,FALSE),0)</f>
        <v>0</v>
      </c>
      <c r="AU41" s="20">
        <f>IF(AND(NOT(ISBLANK(AT41)),NOT(ISBLANK(VLOOKUP($F41,'Tier 2 Allowances'!$A$2:$W$6, 21,FALSE))),AT41&lt;2),AT41*VLOOKUP(AT$3,'Tier 2 Allowances'!$B$14:$C$34,2,FALSE),0)</f>
        <v>0</v>
      </c>
      <c r="AW41" s="20">
        <f>IF(AND(NOT(ISBLANK(AV41)),NOT(ISBLANK(VLOOKUP($F41,'Tier 2 Allowances'!$A$2:$W$6, 22,FALSE))),AV41&lt;2),AV41*VLOOKUP(AV$3,'Tier 2 Allowances'!$B$14:$C$34,2,FALSE),0)</f>
        <v>0</v>
      </c>
      <c r="AY41" s="20">
        <f>IF(AND(NOT(ISBLANK(AX41)),NOT(ISBLANK(VLOOKUP($F41,'Tier 2 Allowances'!$A$2:$W$6, 23,FALSE))),AX41&lt;2),AX41*VLOOKUP(AX$3,'Tier 2 Allowances'!$B$14:$C$34,2,FALSE),0)</f>
        <v>0</v>
      </c>
      <c r="BA41" s="21">
        <f t="shared" si="0"/>
        <v>14</v>
      </c>
      <c r="BC41" s="21">
        <f t="shared" si="1"/>
        <v>10</v>
      </c>
      <c r="BE41" s="21">
        <f t="shared" si="2"/>
        <v>0</v>
      </c>
      <c r="BG41" s="20">
        <f t="shared" si="3"/>
        <v>0</v>
      </c>
      <c r="BH41" s="20" t="str">
        <f t="shared" si="4"/>
        <v/>
      </c>
      <c r="BI41" s="21" t="str">
        <f t="shared" si="5"/>
        <v/>
      </c>
      <c r="BJ41" s="19"/>
      <c r="BK41" s="78"/>
      <c r="BL41" s="79" t="str">
        <f t="shared" si="6"/>
        <v/>
      </c>
      <c r="BM41" s="78"/>
      <c r="BN41" s="78"/>
    </row>
    <row r="42" spans="5:66">
      <c r="E42" s="17"/>
      <c r="G42" s="20">
        <f>IF(ISBLANK(F42),0,VLOOKUP($F42,'Tier 2 Allowances'!$A$2:$B$6,2,FALSE))</f>
        <v>0</v>
      </c>
      <c r="H42" s="85"/>
      <c r="I42" s="85"/>
      <c r="K42" s="20">
        <f>IF(AND(NOT(ISBLANK(J42)),NOT(ISBLANK(VLOOKUP($F42,'Tier 2 Allowances'!$A$2:$W$6,3,FALSE))),J42&lt;3), J42*VLOOKUP(J$3,'Tier 2 Allowances'!$B$14:$C$34,2,FALSE),0)</f>
        <v>0</v>
      </c>
      <c r="M42" s="20">
        <f>IF(AND(NOT(ISBLANK(L42)),NOT(ISBLANK(VLOOKUP($F42,'Tier 2 Allowances'!$A$2:$W$6,4,FALSE))),L42&lt;3),L42* VLOOKUP(L$3,'Tier 2 Allowances'!$B$14:$C$34,2,FALSE),0)</f>
        <v>0</v>
      </c>
      <c r="O42" s="20">
        <f>IF(AND(NOT(ISBLANK(N42)),NOT(ISBLANK(VLOOKUP($F42,'Tier 2 Allowances'!$A$2:$W$6,5,FALSE))),N42&lt;2),N42*VLOOKUP(N$3,'Tier 2 Allowances'!$B$14:$C$34,2,FALSE),0)</f>
        <v>0</v>
      </c>
      <c r="Q42" s="20">
        <f>IF(AND(NOT(ISBLANK(P42)),ISBLANK(R42),NOT(ISBLANK(VLOOKUP($F42,'Tier 2 Allowances'!$A$2:$W$6,6,FALSE))),P42&lt;2),P42*VLOOKUP(P$3,'Tier 2 Allowances'!$B$14:$C$34,2,FALSE),0)</f>
        <v>0</v>
      </c>
      <c r="S42" s="20">
        <f>IF(AND(NOT(ISBLANK(R42)),NOT(ISBLANK(VLOOKUP($F42,'Tier 2 Allowances'!$A$2:$W$6,7,FALSE))),R42&lt;2),R42*VLOOKUP(R$3,'Tier 2 Allowances'!$B$14:$C$34,2,FALSE),0)</f>
        <v>0</v>
      </c>
      <c r="U42" s="20">
        <f>IF(AND(NOT(ISBLANK(T42)),NOT(ISBLANK(VLOOKUP($F42,'Tier 2 Allowances'!$A$2:$W$6,8,FALSE)))*T42&lt;2),T42*VLOOKUP(T$3,'Tier 2 Allowances'!$B$14:$C$34,2,FALSE),0)</f>
        <v>0</v>
      </c>
      <c r="W42" s="20">
        <f>IF(AND(NOT(ISBLANK(V42)),ISBLANK(AB42),NOT(ISBLANK(VLOOKUP($F42,'Tier 2 Allowances'!$A$2:$W$6, 9,FALSE))),V42&lt;2),V42*VLOOKUP(V$3,'Tier 2 Allowances'!$B$14:$C$34,2,FALSE),0)</f>
        <v>0</v>
      </c>
      <c r="Y42" s="20">
        <f>IF(AND(NOT(ISBLANK(X42)),NOT(ISBLANK(VLOOKUP($F42,'Tier 2 Allowances'!$A$2:$W$6, 10,FALSE))),X42&lt;2),X42*VLOOKUP(X$3,'Tier 2 Allowances'!$B$14:$C$34,2,FALSE),0)</f>
        <v>0</v>
      </c>
      <c r="AA42" s="20">
        <f>IF(AND(NOT(ISBLANK(Z42)),ISBLANK(AB42),NOT(ISBLANK(VLOOKUP($F42,'Tier 2 Allowances'!$A$2:$W$6, 11,FALSE))),Z42&lt;2),Z42*VLOOKUP(Z$3,'Tier 2 Allowances'!$B$14:$C$34,2,FALSE),0)</f>
        <v>0</v>
      </c>
      <c r="AC42" s="20">
        <f>IF(AND(NOT(ISBLANK(AB42)),NOT(ISBLANK(VLOOKUP($F42,'Tier 2 Allowances'!$A$2:$W$6, 12,FALSE))),AB42&lt;2),AB42*VLOOKUP(AB$3,'Tier 2 Allowances'!$B$14:$C$34,2,FALSE),0)</f>
        <v>0</v>
      </c>
      <c r="AE42" s="20">
        <f>IF(AND(NOT(ISBLANK(AD42)),NOT(ISBLANK(VLOOKUP($F42,'Tier 2 Allowances'!$A$2:$W$6, 13,FALSE))),AD42&lt;2),AD42*VLOOKUP(AD$3,'Tier 2 Allowances'!$B$14:$C$34,2,FALSE),0)</f>
        <v>0</v>
      </c>
      <c r="AG42" s="20">
        <f>IF(AND(NOT(ISBLANK(AF42)),NOT(ISBLANK(VLOOKUP($F42,'Tier 2 Allowances'!$A$2:$W$6, 14,FALSE))),AF42&lt;2),AF42*VLOOKUP(AD$3,'Tier 2 Allowances'!$B$14:$C$34,2,FALSE),0)</f>
        <v>0</v>
      </c>
      <c r="AI42" s="20">
        <f>IF(AND(NOT(ISBLANK(AH42)),NOT(ISBLANK(VLOOKUP($F42,'Tier 2 Allowances'!$A$2:$W$6, 15,FALSE))),AH42&lt;2),AH42*VLOOKUP(AH$3,'Tier 2 Allowances'!$B$14:$C$34,2,FALSE),0)</f>
        <v>0</v>
      </c>
      <c r="AK42" s="20">
        <f>IF(AND(NOT(ISBLANK(AJ42)),NOT(ISBLANK(VLOOKUP($F42,'Tier 2 Allowances'!$A$2:$W$6, 18,FALSE))),AJ42&lt;6),AJ42*VLOOKUP(AJ$3,'Tier 2 Allowances'!$B$14:$C$34,2,FALSE),0)</f>
        <v>0</v>
      </c>
      <c r="AM42" s="20">
        <f>IF(AND(NOT(ISBLANK(AL42)),NOT(ISBLANK(VLOOKUP($F42,'Tier 2 Allowances'!$A$2:$W$6, 17,FALSE))),AL42&lt;2),AL42*VLOOKUP(AL$3,'Tier 2 Allowances'!$B$14:$C$34,2,FALSE),0)</f>
        <v>0</v>
      </c>
      <c r="AO42" s="20">
        <f>IF(AND(NOT(ISBLANK(AN42)),NOT(ISBLANK(VLOOKUP($F42,'Tier 2 Allowances'!$A$2:$W$6, 18,FALSE))),AN42&lt;11),AN42*VLOOKUP(AN$3,'Tier 2 Allowances'!$B$14:$C$34,2,FALSE),0)</f>
        <v>0</v>
      </c>
      <c r="AQ42" s="20">
        <f>IF(AND(NOT(ISBLANK(AP42)),NOT(ISBLANK(VLOOKUP($F42,'Tier 2 Allowances'!$A$2:$W$6, 19,FALSE))),AP42&lt;11),AP42*VLOOKUP(AP$3,'Tier 2 Allowances'!$B$14:$C$34,2,FALSE),0)</f>
        <v>0</v>
      </c>
      <c r="AS42" s="20">
        <f>IF(AND(NOT(ISBLANK(AR42)),NOT(ISBLANK(VLOOKUP($F42,'Tier 2 Allowances'!$A$2:$W$6, 20,FALSE))),AR42&lt;2),AR42*VLOOKUP(AR$3,'Tier 2 Allowances'!$B$14:$C$34,2,FALSE),0)</f>
        <v>0</v>
      </c>
      <c r="AU42" s="20">
        <f>IF(AND(NOT(ISBLANK(AT42)),NOT(ISBLANK(VLOOKUP($F42,'Tier 2 Allowances'!$A$2:$W$6, 21,FALSE))),AT42&lt;2),AT42*VLOOKUP(AT$3,'Tier 2 Allowances'!$B$14:$C$34,2,FALSE),0)</f>
        <v>0</v>
      </c>
      <c r="AW42" s="20">
        <f>IF(AND(NOT(ISBLANK(AV42)),NOT(ISBLANK(VLOOKUP($F42,'Tier 2 Allowances'!$A$2:$W$6, 22,FALSE))),AV42&lt;2),AV42*VLOOKUP(AV$3,'Tier 2 Allowances'!$B$14:$C$34,2,FALSE),0)</f>
        <v>0</v>
      </c>
      <c r="AY42" s="20">
        <f>IF(AND(NOT(ISBLANK(AX42)),NOT(ISBLANK(VLOOKUP($F42,'Tier 2 Allowances'!$A$2:$W$6, 23,FALSE))),AX42&lt;2),AX42*VLOOKUP(AX$3,'Tier 2 Allowances'!$B$14:$C$34,2,FALSE),0)</f>
        <v>0</v>
      </c>
      <c r="BA42" s="21">
        <f t="shared" si="0"/>
        <v>14</v>
      </c>
      <c r="BC42" s="21">
        <f t="shared" si="1"/>
        <v>10</v>
      </c>
      <c r="BE42" s="21">
        <f t="shared" si="2"/>
        <v>0</v>
      </c>
      <c r="BG42" s="20">
        <f t="shared" si="3"/>
        <v>0</v>
      </c>
      <c r="BH42" s="20" t="str">
        <f t="shared" si="4"/>
        <v/>
      </c>
      <c r="BI42" s="21" t="str">
        <f t="shared" si="5"/>
        <v/>
      </c>
      <c r="BJ42" s="19"/>
      <c r="BK42" s="78"/>
      <c r="BL42" s="79" t="str">
        <f t="shared" si="6"/>
        <v/>
      </c>
      <c r="BM42" s="78"/>
      <c r="BN42" s="78"/>
    </row>
    <row r="43" spans="5:66">
      <c r="E43" s="17"/>
      <c r="G43" s="20">
        <f>IF(ISBLANK(F43),0,VLOOKUP($F43,'Tier 2 Allowances'!$A$2:$B$6,2,FALSE))</f>
        <v>0</v>
      </c>
      <c r="H43" s="85"/>
      <c r="I43" s="85"/>
      <c r="K43" s="20">
        <f>IF(AND(NOT(ISBLANK(J43)),NOT(ISBLANK(VLOOKUP($F43,'Tier 2 Allowances'!$A$2:$W$6,3,FALSE))),J43&lt;3), J43*VLOOKUP(J$3,'Tier 2 Allowances'!$B$14:$C$34,2,FALSE),0)</f>
        <v>0</v>
      </c>
      <c r="M43" s="20">
        <f>IF(AND(NOT(ISBLANK(L43)),NOT(ISBLANK(VLOOKUP($F43,'Tier 2 Allowances'!$A$2:$W$6,4,FALSE))),L43&lt;3),L43* VLOOKUP(L$3,'Tier 2 Allowances'!$B$14:$C$34,2,FALSE),0)</f>
        <v>0</v>
      </c>
      <c r="O43" s="20">
        <f>IF(AND(NOT(ISBLANK(N43)),NOT(ISBLANK(VLOOKUP($F43,'Tier 2 Allowances'!$A$2:$W$6,5,FALSE))),N43&lt;2),N43*VLOOKUP(N$3,'Tier 2 Allowances'!$B$14:$C$34,2,FALSE),0)</f>
        <v>0</v>
      </c>
      <c r="Q43" s="20">
        <f>IF(AND(NOT(ISBLANK(P43)),ISBLANK(R43),NOT(ISBLANK(VLOOKUP($F43,'Tier 2 Allowances'!$A$2:$W$6,6,FALSE))),P43&lt;2),P43*VLOOKUP(P$3,'Tier 2 Allowances'!$B$14:$C$34,2,FALSE),0)</f>
        <v>0</v>
      </c>
      <c r="S43" s="20">
        <f>IF(AND(NOT(ISBLANK(R43)),NOT(ISBLANK(VLOOKUP($F43,'Tier 2 Allowances'!$A$2:$W$6,7,FALSE))),R43&lt;2),R43*VLOOKUP(R$3,'Tier 2 Allowances'!$B$14:$C$34,2,FALSE),0)</f>
        <v>0</v>
      </c>
      <c r="U43" s="20">
        <f>IF(AND(NOT(ISBLANK(T43)),NOT(ISBLANK(VLOOKUP($F43,'Tier 2 Allowances'!$A$2:$W$6,8,FALSE)))*T43&lt;2),T43*VLOOKUP(T$3,'Tier 2 Allowances'!$B$14:$C$34,2,FALSE),0)</f>
        <v>0</v>
      </c>
      <c r="W43" s="20">
        <f>IF(AND(NOT(ISBLANK(V43)),ISBLANK(AB43),NOT(ISBLANK(VLOOKUP($F43,'Tier 2 Allowances'!$A$2:$W$6, 9,FALSE))),V43&lt;2),V43*VLOOKUP(V$3,'Tier 2 Allowances'!$B$14:$C$34,2,FALSE),0)</f>
        <v>0</v>
      </c>
      <c r="Y43" s="20">
        <f>IF(AND(NOT(ISBLANK(X43)),NOT(ISBLANK(VLOOKUP($F43,'Tier 2 Allowances'!$A$2:$W$6, 10,FALSE))),X43&lt;2),X43*VLOOKUP(X$3,'Tier 2 Allowances'!$B$14:$C$34,2,FALSE),0)</f>
        <v>0</v>
      </c>
      <c r="AA43" s="20">
        <f>IF(AND(NOT(ISBLANK(Z43)),ISBLANK(AB43),NOT(ISBLANK(VLOOKUP($F43,'Tier 2 Allowances'!$A$2:$W$6, 11,FALSE))),Z43&lt;2),Z43*VLOOKUP(Z$3,'Tier 2 Allowances'!$B$14:$C$34,2,FALSE),0)</f>
        <v>0</v>
      </c>
      <c r="AC43" s="20">
        <f>IF(AND(NOT(ISBLANK(AB43)),NOT(ISBLANK(VLOOKUP($F43,'Tier 2 Allowances'!$A$2:$W$6, 12,FALSE))),AB43&lt;2),AB43*VLOOKUP(AB$3,'Tier 2 Allowances'!$B$14:$C$34,2,FALSE),0)</f>
        <v>0</v>
      </c>
      <c r="AE43" s="20">
        <f>IF(AND(NOT(ISBLANK(AD43)),NOT(ISBLANK(VLOOKUP($F43,'Tier 2 Allowances'!$A$2:$W$6, 13,FALSE))),AD43&lt;2),AD43*VLOOKUP(AD$3,'Tier 2 Allowances'!$B$14:$C$34,2,FALSE),0)</f>
        <v>0</v>
      </c>
      <c r="AG43" s="20">
        <f>IF(AND(NOT(ISBLANK(AF43)),NOT(ISBLANK(VLOOKUP($F43,'Tier 2 Allowances'!$A$2:$W$6, 14,FALSE))),AF43&lt;2),AF43*VLOOKUP(AD$3,'Tier 2 Allowances'!$B$14:$C$34,2,FALSE),0)</f>
        <v>0</v>
      </c>
      <c r="AI43" s="20">
        <f>IF(AND(NOT(ISBLANK(AH43)),NOT(ISBLANK(VLOOKUP($F43,'Tier 2 Allowances'!$A$2:$W$6, 15,FALSE))),AH43&lt;2),AH43*VLOOKUP(AH$3,'Tier 2 Allowances'!$B$14:$C$34,2,FALSE),0)</f>
        <v>0</v>
      </c>
      <c r="AK43" s="20">
        <f>IF(AND(NOT(ISBLANK(AJ43)),NOT(ISBLANK(VLOOKUP($F43,'Tier 2 Allowances'!$A$2:$W$6, 18,FALSE))),AJ43&lt;6),AJ43*VLOOKUP(AJ$3,'Tier 2 Allowances'!$B$14:$C$34,2,FALSE),0)</f>
        <v>0</v>
      </c>
      <c r="AM43" s="20">
        <f>IF(AND(NOT(ISBLANK(AL43)),NOT(ISBLANK(VLOOKUP($F43,'Tier 2 Allowances'!$A$2:$W$6, 17,FALSE))),AL43&lt;2),AL43*VLOOKUP(AL$3,'Tier 2 Allowances'!$B$14:$C$34,2,FALSE),0)</f>
        <v>0</v>
      </c>
      <c r="AO43" s="20">
        <f>IF(AND(NOT(ISBLANK(AN43)),NOT(ISBLANK(VLOOKUP($F43,'Tier 2 Allowances'!$A$2:$W$6, 18,FALSE))),AN43&lt;11),AN43*VLOOKUP(AN$3,'Tier 2 Allowances'!$B$14:$C$34,2,FALSE),0)</f>
        <v>0</v>
      </c>
      <c r="AQ43" s="20">
        <f>IF(AND(NOT(ISBLANK(AP43)),NOT(ISBLANK(VLOOKUP($F43,'Tier 2 Allowances'!$A$2:$W$6, 19,FALSE))),AP43&lt;11),AP43*VLOOKUP(AP$3,'Tier 2 Allowances'!$B$14:$C$34,2,FALSE),0)</f>
        <v>0</v>
      </c>
      <c r="AS43" s="20">
        <f>IF(AND(NOT(ISBLANK(AR43)),NOT(ISBLANK(VLOOKUP($F43,'Tier 2 Allowances'!$A$2:$W$6, 20,FALSE))),AR43&lt;2),AR43*VLOOKUP(AR$3,'Tier 2 Allowances'!$B$14:$C$34,2,FALSE),0)</f>
        <v>0</v>
      </c>
      <c r="AU43" s="20">
        <f>IF(AND(NOT(ISBLANK(AT43)),NOT(ISBLANK(VLOOKUP($F43,'Tier 2 Allowances'!$A$2:$W$6, 21,FALSE))),AT43&lt;2),AT43*VLOOKUP(AT$3,'Tier 2 Allowances'!$B$14:$C$34,2,FALSE),0)</f>
        <v>0</v>
      </c>
      <c r="AW43" s="20">
        <f>IF(AND(NOT(ISBLANK(AV43)),NOT(ISBLANK(VLOOKUP($F43,'Tier 2 Allowances'!$A$2:$W$6, 22,FALSE))),AV43&lt;2),AV43*VLOOKUP(AV$3,'Tier 2 Allowances'!$B$14:$C$34,2,FALSE),0)</f>
        <v>0</v>
      </c>
      <c r="AY43" s="20">
        <f>IF(AND(NOT(ISBLANK(AX43)),NOT(ISBLANK(VLOOKUP($F43,'Tier 2 Allowances'!$A$2:$W$6, 23,FALSE))),AX43&lt;2),AX43*VLOOKUP(AX$3,'Tier 2 Allowances'!$B$14:$C$34,2,FALSE),0)</f>
        <v>0</v>
      </c>
      <c r="BA43" s="21">
        <f t="shared" si="0"/>
        <v>14</v>
      </c>
      <c r="BC43" s="21">
        <f t="shared" si="1"/>
        <v>10</v>
      </c>
      <c r="BE43" s="21">
        <f t="shared" si="2"/>
        <v>0</v>
      </c>
      <c r="BG43" s="20">
        <f t="shared" si="3"/>
        <v>0</v>
      </c>
      <c r="BH43" s="20" t="str">
        <f t="shared" si="4"/>
        <v/>
      </c>
      <c r="BI43" s="21" t="str">
        <f t="shared" si="5"/>
        <v/>
      </c>
      <c r="BJ43" s="19"/>
      <c r="BK43" s="78"/>
      <c r="BL43" s="79" t="str">
        <f t="shared" si="6"/>
        <v/>
      </c>
      <c r="BM43" s="78"/>
      <c r="BN43" s="78"/>
    </row>
    <row r="44" spans="5:66">
      <c r="E44" s="17"/>
      <c r="G44" s="20">
        <f>IF(ISBLANK(F44),0,VLOOKUP($F44,'Tier 2 Allowances'!$A$2:$B$6,2,FALSE))</f>
        <v>0</v>
      </c>
      <c r="H44" s="85"/>
      <c r="I44" s="85"/>
      <c r="K44" s="20">
        <f>IF(AND(NOT(ISBLANK(J44)),NOT(ISBLANK(VLOOKUP($F44,'Tier 2 Allowances'!$A$2:$W$6,3,FALSE))),J44&lt;3), J44*VLOOKUP(J$3,'Tier 2 Allowances'!$B$14:$C$34,2,FALSE),0)</f>
        <v>0</v>
      </c>
      <c r="M44" s="20">
        <f>IF(AND(NOT(ISBLANK(L44)),NOT(ISBLANK(VLOOKUP($F44,'Tier 2 Allowances'!$A$2:$W$6,4,FALSE))),L44&lt;3),L44* VLOOKUP(L$3,'Tier 2 Allowances'!$B$14:$C$34,2,FALSE),0)</f>
        <v>0</v>
      </c>
      <c r="O44" s="20">
        <f>IF(AND(NOT(ISBLANK(N44)),NOT(ISBLANK(VLOOKUP($F44,'Tier 2 Allowances'!$A$2:$W$6,5,FALSE))),N44&lt;2),N44*VLOOKUP(N$3,'Tier 2 Allowances'!$B$14:$C$34,2,FALSE),0)</f>
        <v>0</v>
      </c>
      <c r="Q44" s="20">
        <f>IF(AND(NOT(ISBLANK(P44)),ISBLANK(R44),NOT(ISBLANK(VLOOKUP($F44,'Tier 2 Allowances'!$A$2:$W$6,6,FALSE))),P44&lt;2),P44*VLOOKUP(P$3,'Tier 2 Allowances'!$B$14:$C$34,2,FALSE),0)</f>
        <v>0</v>
      </c>
      <c r="S44" s="20">
        <f>IF(AND(NOT(ISBLANK(R44)),NOT(ISBLANK(VLOOKUP($F44,'Tier 2 Allowances'!$A$2:$W$6,7,FALSE))),R44&lt;2),R44*VLOOKUP(R$3,'Tier 2 Allowances'!$B$14:$C$34,2,FALSE),0)</f>
        <v>0</v>
      </c>
      <c r="U44" s="20">
        <f>IF(AND(NOT(ISBLANK(T44)),NOT(ISBLANK(VLOOKUP($F44,'Tier 2 Allowances'!$A$2:$W$6,8,FALSE)))*T44&lt;2),T44*VLOOKUP(T$3,'Tier 2 Allowances'!$B$14:$C$34,2,FALSE),0)</f>
        <v>0</v>
      </c>
      <c r="W44" s="20">
        <f>IF(AND(NOT(ISBLANK(V44)),ISBLANK(AB44),NOT(ISBLANK(VLOOKUP($F44,'Tier 2 Allowances'!$A$2:$W$6, 9,FALSE))),V44&lt;2),V44*VLOOKUP(V$3,'Tier 2 Allowances'!$B$14:$C$34,2,FALSE),0)</f>
        <v>0</v>
      </c>
      <c r="Y44" s="20">
        <f>IF(AND(NOT(ISBLANK(X44)),NOT(ISBLANK(VLOOKUP($F44,'Tier 2 Allowances'!$A$2:$W$6, 10,FALSE))),X44&lt;2),X44*VLOOKUP(X$3,'Tier 2 Allowances'!$B$14:$C$34,2,FALSE),0)</f>
        <v>0</v>
      </c>
      <c r="AA44" s="20">
        <f>IF(AND(NOT(ISBLANK(Z44)),ISBLANK(AB44),NOT(ISBLANK(VLOOKUP($F44,'Tier 2 Allowances'!$A$2:$W$6, 11,FALSE))),Z44&lt;2),Z44*VLOOKUP(Z$3,'Tier 2 Allowances'!$B$14:$C$34,2,FALSE),0)</f>
        <v>0</v>
      </c>
      <c r="AC44" s="20">
        <f>IF(AND(NOT(ISBLANK(AB44)),NOT(ISBLANK(VLOOKUP($F44,'Tier 2 Allowances'!$A$2:$W$6, 12,FALSE))),AB44&lt;2),AB44*VLOOKUP(AB$3,'Tier 2 Allowances'!$B$14:$C$34,2,FALSE),0)</f>
        <v>0</v>
      </c>
      <c r="AE44" s="20">
        <f>IF(AND(NOT(ISBLANK(AD44)),NOT(ISBLANK(VLOOKUP($F44,'Tier 2 Allowances'!$A$2:$W$6, 13,FALSE))),AD44&lt;2),AD44*VLOOKUP(AD$3,'Tier 2 Allowances'!$B$14:$C$34,2,FALSE),0)</f>
        <v>0</v>
      </c>
      <c r="AG44" s="20">
        <f>IF(AND(NOT(ISBLANK(AF44)),NOT(ISBLANK(VLOOKUP($F44,'Tier 2 Allowances'!$A$2:$W$6, 14,FALSE))),AF44&lt;2),AF44*VLOOKUP(AD$3,'Tier 2 Allowances'!$B$14:$C$34,2,FALSE),0)</f>
        <v>0</v>
      </c>
      <c r="AI44" s="20">
        <f>IF(AND(NOT(ISBLANK(AH44)),NOT(ISBLANK(VLOOKUP($F44,'Tier 2 Allowances'!$A$2:$W$6, 15,FALSE))),AH44&lt;2),AH44*VLOOKUP(AH$3,'Tier 2 Allowances'!$B$14:$C$34,2,FALSE),0)</f>
        <v>0</v>
      </c>
      <c r="AK44" s="20">
        <f>IF(AND(NOT(ISBLANK(AJ44)),NOT(ISBLANK(VLOOKUP($F44,'Tier 2 Allowances'!$A$2:$W$6, 18,FALSE))),AJ44&lt;6),AJ44*VLOOKUP(AJ$3,'Tier 2 Allowances'!$B$14:$C$34,2,FALSE),0)</f>
        <v>0</v>
      </c>
      <c r="AM44" s="20">
        <f>IF(AND(NOT(ISBLANK(AL44)),NOT(ISBLANK(VLOOKUP($F44,'Tier 2 Allowances'!$A$2:$W$6, 17,FALSE))),AL44&lt;2),AL44*VLOOKUP(AL$3,'Tier 2 Allowances'!$B$14:$C$34,2,FALSE),0)</f>
        <v>0</v>
      </c>
      <c r="AO44" s="20">
        <f>IF(AND(NOT(ISBLANK(AN44)),NOT(ISBLANK(VLOOKUP($F44,'Tier 2 Allowances'!$A$2:$W$6, 18,FALSE))),AN44&lt;11),AN44*VLOOKUP(AN$3,'Tier 2 Allowances'!$B$14:$C$34,2,FALSE),0)</f>
        <v>0</v>
      </c>
      <c r="AQ44" s="20">
        <f>IF(AND(NOT(ISBLANK(AP44)),NOT(ISBLANK(VLOOKUP($F44,'Tier 2 Allowances'!$A$2:$W$6, 19,FALSE))),AP44&lt;11),AP44*VLOOKUP(AP$3,'Tier 2 Allowances'!$B$14:$C$34,2,FALSE),0)</f>
        <v>0</v>
      </c>
      <c r="AS44" s="20">
        <f>IF(AND(NOT(ISBLANK(AR44)),NOT(ISBLANK(VLOOKUP($F44,'Tier 2 Allowances'!$A$2:$W$6, 20,FALSE))),AR44&lt;2),AR44*VLOOKUP(AR$3,'Tier 2 Allowances'!$B$14:$C$34,2,FALSE),0)</f>
        <v>0</v>
      </c>
      <c r="AU44" s="20">
        <f>IF(AND(NOT(ISBLANK(AT44)),NOT(ISBLANK(VLOOKUP($F44,'Tier 2 Allowances'!$A$2:$W$6, 21,FALSE))),AT44&lt;2),AT44*VLOOKUP(AT$3,'Tier 2 Allowances'!$B$14:$C$34,2,FALSE),0)</f>
        <v>0</v>
      </c>
      <c r="AW44" s="20">
        <f>IF(AND(NOT(ISBLANK(AV44)),NOT(ISBLANK(VLOOKUP($F44,'Tier 2 Allowances'!$A$2:$W$6, 22,FALSE))),AV44&lt;2),AV44*VLOOKUP(AV$3,'Tier 2 Allowances'!$B$14:$C$34,2,FALSE),0)</f>
        <v>0</v>
      </c>
      <c r="AY44" s="20">
        <f>IF(AND(NOT(ISBLANK(AX44)),NOT(ISBLANK(VLOOKUP($F44,'Tier 2 Allowances'!$A$2:$W$6, 23,FALSE))),AX44&lt;2),AX44*VLOOKUP(AX$3,'Tier 2 Allowances'!$B$14:$C$34,2,FALSE),0)</f>
        <v>0</v>
      </c>
      <c r="BA44" s="21">
        <f t="shared" si="0"/>
        <v>14</v>
      </c>
      <c r="BC44" s="21">
        <f t="shared" si="1"/>
        <v>10</v>
      </c>
      <c r="BE44" s="21">
        <f t="shared" si="2"/>
        <v>0</v>
      </c>
      <c r="BG44" s="20">
        <f t="shared" si="3"/>
        <v>0</v>
      </c>
      <c r="BH44" s="20" t="str">
        <f t="shared" si="4"/>
        <v/>
      </c>
      <c r="BI44" s="21" t="str">
        <f t="shared" si="5"/>
        <v/>
      </c>
      <c r="BJ44" s="19"/>
      <c r="BK44" s="78"/>
      <c r="BL44" s="79" t="str">
        <f t="shared" si="6"/>
        <v/>
      </c>
      <c r="BM44" s="78"/>
      <c r="BN44" s="78"/>
    </row>
    <row r="45" spans="5:66">
      <c r="E45" s="17"/>
      <c r="G45" s="20">
        <f>IF(ISBLANK(F45),0,VLOOKUP($F45,'Tier 2 Allowances'!$A$2:$B$6,2,FALSE))</f>
        <v>0</v>
      </c>
      <c r="H45" s="85"/>
      <c r="I45" s="85"/>
      <c r="K45" s="20">
        <f>IF(AND(NOT(ISBLANK(J45)),NOT(ISBLANK(VLOOKUP($F45,'Tier 2 Allowances'!$A$2:$W$6,3,FALSE))),J45&lt;3), J45*VLOOKUP(J$3,'Tier 2 Allowances'!$B$14:$C$34,2,FALSE),0)</f>
        <v>0</v>
      </c>
      <c r="M45" s="20">
        <f>IF(AND(NOT(ISBLANK(L45)),NOT(ISBLANK(VLOOKUP($F45,'Tier 2 Allowances'!$A$2:$W$6,4,FALSE))),L45&lt;3),L45* VLOOKUP(L$3,'Tier 2 Allowances'!$B$14:$C$34,2,FALSE),0)</f>
        <v>0</v>
      </c>
      <c r="O45" s="20">
        <f>IF(AND(NOT(ISBLANK(N45)),NOT(ISBLANK(VLOOKUP($F45,'Tier 2 Allowances'!$A$2:$W$6,5,FALSE))),N45&lt;2),N45*VLOOKUP(N$3,'Tier 2 Allowances'!$B$14:$C$34,2,FALSE),0)</f>
        <v>0</v>
      </c>
      <c r="Q45" s="20">
        <f>IF(AND(NOT(ISBLANK(P45)),ISBLANK(R45),NOT(ISBLANK(VLOOKUP($F45,'Tier 2 Allowances'!$A$2:$W$6,6,FALSE))),P45&lt;2),P45*VLOOKUP(P$3,'Tier 2 Allowances'!$B$14:$C$34,2,FALSE),0)</f>
        <v>0</v>
      </c>
      <c r="S45" s="20">
        <f>IF(AND(NOT(ISBLANK(R45)),NOT(ISBLANK(VLOOKUP($F45,'Tier 2 Allowances'!$A$2:$W$6,7,FALSE))),R45&lt;2),R45*VLOOKUP(R$3,'Tier 2 Allowances'!$B$14:$C$34,2,FALSE),0)</f>
        <v>0</v>
      </c>
      <c r="U45" s="20">
        <f>IF(AND(NOT(ISBLANK(T45)),NOT(ISBLANK(VLOOKUP($F45,'Tier 2 Allowances'!$A$2:$W$6,8,FALSE)))*T45&lt;2),T45*VLOOKUP(T$3,'Tier 2 Allowances'!$B$14:$C$34,2,FALSE),0)</f>
        <v>0</v>
      </c>
      <c r="W45" s="20">
        <f>IF(AND(NOT(ISBLANK(V45)),ISBLANK(AB45),NOT(ISBLANK(VLOOKUP($F45,'Tier 2 Allowances'!$A$2:$W$6, 9,FALSE))),V45&lt;2),V45*VLOOKUP(V$3,'Tier 2 Allowances'!$B$14:$C$34,2,FALSE),0)</f>
        <v>0</v>
      </c>
      <c r="Y45" s="20">
        <f>IF(AND(NOT(ISBLANK(X45)),NOT(ISBLANK(VLOOKUP($F45,'Tier 2 Allowances'!$A$2:$W$6, 10,FALSE))),X45&lt;2),X45*VLOOKUP(X$3,'Tier 2 Allowances'!$B$14:$C$34,2,FALSE),0)</f>
        <v>0</v>
      </c>
      <c r="AA45" s="20">
        <f>IF(AND(NOT(ISBLANK(Z45)),ISBLANK(AB45),NOT(ISBLANK(VLOOKUP($F45,'Tier 2 Allowances'!$A$2:$W$6, 11,FALSE))),Z45&lt;2),Z45*VLOOKUP(Z$3,'Tier 2 Allowances'!$B$14:$C$34,2,FALSE),0)</f>
        <v>0</v>
      </c>
      <c r="AC45" s="20">
        <f>IF(AND(NOT(ISBLANK(AB45)),NOT(ISBLANK(VLOOKUP($F45,'Tier 2 Allowances'!$A$2:$W$6, 12,FALSE))),AB45&lt;2),AB45*VLOOKUP(AB$3,'Tier 2 Allowances'!$B$14:$C$34,2,FALSE),0)</f>
        <v>0</v>
      </c>
      <c r="AE45" s="20">
        <f>IF(AND(NOT(ISBLANK(AD45)),NOT(ISBLANK(VLOOKUP($F45,'Tier 2 Allowances'!$A$2:$W$6, 13,FALSE))),AD45&lt;2),AD45*VLOOKUP(AD$3,'Tier 2 Allowances'!$B$14:$C$34,2,FALSE),0)</f>
        <v>0</v>
      </c>
      <c r="AG45" s="20">
        <f>IF(AND(NOT(ISBLANK(AF45)),NOT(ISBLANK(VLOOKUP($F45,'Tier 2 Allowances'!$A$2:$W$6, 14,FALSE))),AF45&lt;2),AF45*VLOOKUP(AD$3,'Tier 2 Allowances'!$B$14:$C$34,2,FALSE),0)</f>
        <v>0</v>
      </c>
      <c r="AI45" s="20">
        <f>IF(AND(NOT(ISBLANK(AH45)),NOT(ISBLANK(VLOOKUP($F45,'Tier 2 Allowances'!$A$2:$W$6, 15,FALSE))),AH45&lt;2),AH45*VLOOKUP(AH$3,'Tier 2 Allowances'!$B$14:$C$34,2,FALSE),0)</f>
        <v>0</v>
      </c>
      <c r="AK45" s="20">
        <f>IF(AND(NOT(ISBLANK(AJ45)),NOT(ISBLANK(VLOOKUP($F45,'Tier 2 Allowances'!$A$2:$W$6, 18,FALSE))),AJ45&lt;6),AJ45*VLOOKUP(AJ$3,'Tier 2 Allowances'!$B$14:$C$34,2,FALSE),0)</f>
        <v>0</v>
      </c>
      <c r="AM45" s="20">
        <f>IF(AND(NOT(ISBLANK(AL45)),NOT(ISBLANK(VLOOKUP($F45,'Tier 2 Allowances'!$A$2:$W$6, 17,FALSE))),AL45&lt;2),AL45*VLOOKUP(AL$3,'Tier 2 Allowances'!$B$14:$C$34,2,FALSE),0)</f>
        <v>0</v>
      </c>
      <c r="AO45" s="20">
        <f>IF(AND(NOT(ISBLANK(AN45)),NOT(ISBLANK(VLOOKUP($F45,'Tier 2 Allowances'!$A$2:$W$6, 18,FALSE))),AN45&lt;11),AN45*VLOOKUP(AN$3,'Tier 2 Allowances'!$B$14:$C$34,2,FALSE),0)</f>
        <v>0</v>
      </c>
      <c r="AQ45" s="20">
        <f>IF(AND(NOT(ISBLANK(AP45)),NOT(ISBLANK(VLOOKUP($F45,'Tier 2 Allowances'!$A$2:$W$6, 19,FALSE))),AP45&lt;11),AP45*VLOOKUP(AP$3,'Tier 2 Allowances'!$B$14:$C$34,2,FALSE),0)</f>
        <v>0</v>
      </c>
      <c r="AS45" s="20">
        <f>IF(AND(NOT(ISBLANK(AR45)),NOT(ISBLANK(VLOOKUP($F45,'Tier 2 Allowances'!$A$2:$W$6, 20,FALSE))),AR45&lt;2),AR45*VLOOKUP(AR$3,'Tier 2 Allowances'!$B$14:$C$34,2,FALSE),0)</f>
        <v>0</v>
      </c>
      <c r="AU45" s="20">
        <f>IF(AND(NOT(ISBLANK(AT45)),NOT(ISBLANK(VLOOKUP($F45,'Tier 2 Allowances'!$A$2:$W$6, 21,FALSE))),AT45&lt;2),AT45*VLOOKUP(AT$3,'Tier 2 Allowances'!$B$14:$C$34,2,FALSE),0)</f>
        <v>0</v>
      </c>
      <c r="AW45" s="20">
        <f>IF(AND(NOT(ISBLANK(AV45)),NOT(ISBLANK(VLOOKUP($F45,'Tier 2 Allowances'!$A$2:$W$6, 22,FALSE))),AV45&lt;2),AV45*VLOOKUP(AV$3,'Tier 2 Allowances'!$B$14:$C$34,2,FALSE),0)</f>
        <v>0</v>
      </c>
      <c r="AY45" s="20">
        <f>IF(AND(NOT(ISBLANK(AX45)),NOT(ISBLANK(VLOOKUP($F45,'Tier 2 Allowances'!$A$2:$W$6, 23,FALSE))),AX45&lt;2),AX45*VLOOKUP(AX$3,'Tier 2 Allowances'!$B$14:$C$34,2,FALSE),0)</f>
        <v>0</v>
      </c>
      <c r="BA45" s="21">
        <f t="shared" si="0"/>
        <v>14</v>
      </c>
      <c r="BC45" s="21">
        <f t="shared" si="1"/>
        <v>10</v>
      </c>
      <c r="BE45" s="21">
        <f t="shared" si="2"/>
        <v>0</v>
      </c>
      <c r="BG45" s="20">
        <f t="shared" si="3"/>
        <v>0</v>
      </c>
      <c r="BH45" s="20" t="str">
        <f t="shared" si="4"/>
        <v/>
      </c>
      <c r="BI45" s="21" t="str">
        <f t="shared" si="5"/>
        <v/>
      </c>
      <c r="BJ45" s="19"/>
      <c r="BK45" s="78"/>
      <c r="BL45" s="79" t="str">
        <f t="shared" si="6"/>
        <v/>
      </c>
      <c r="BM45" s="78"/>
      <c r="BN45" s="78"/>
    </row>
    <row r="46" spans="5:66">
      <c r="E46" s="17"/>
      <c r="G46" s="20">
        <f>IF(ISBLANK(F46),0,VLOOKUP($F46,'Tier 2 Allowances'!$A$2:$B$6,2,FALSE))</f>
        <v>0</v>
      </c>
      <c r="H46" s="85"/>
      <c r="I46" s="85"/>
      <c r="K46" s="20">
        <f>IF(AND(NOT(ISBLANK(J46)),NOT(ISBLANK(VLOOKUP($F46,'Tier 2 Allowances'!$A$2:$W$6,3,FALSE))),J46&lt;3), J46*VLOOKUP(J$3,'Tier 2 Allowances'!$B$14:$C$34,2,FALSE),0)</f>
        <v>0</v>
      </c>
      <c r="M46" s="20">
        <f>IF(AND(NOT(ISBLANK(L46)),NOT(ISBLANK(VLOOKUP($F46,'Tier 2 Allowances'!$A$2:$W$6,4,FALSE))),L46&lt;3),L46* VLOOKUP(L$3,'Tier 2 Allowances'!$B$14:$C$34,2,FALSE),0)</f>
        <v>0</v>
      </c>
      <c r="O46" s="20">
        <f>IF(AND(NOT(ISBLANK(N46)),NOT(ISBLANK(VLOOKUP($F46,'Tier 2 Allowances'!$A$2:$W$6,5,FALSE))),N46&lt;2),N46*VLOOKUP(N$3,'Tier 2 Allowances'!$B$14:$C$34,2,FALSE),0)</f>
        <v>0</v>
      </c>
      <c r="Q46" s="20">
        <f>IF(AND(NOT(ISBLANK(P46)),ISBLANK(R46),NOT(ISBLANK(VLOOKUP($F46,'Tier 2 Allowances'!$A$2:$W$6,6,FALSE))),P46&lt;2),P46*VLOOKUP(P$3,'Tier 2 Allowances'!$B$14:$C$34,2,FALSE),0)</f>
        <v>0</v>
      </c>
      <c r="S46" s="20">
        <f>IF(AND(NOT(ISBLANK(R46)),NOT(ISBLANK(VLOOKUP($F46,'Tier 2 Allowances'!$A$2:$W$6,7,FALSE))),R46&lt;2),R46*VLOOKUP(R$3,'Tier 2 Allowances'!$B$14:$C$34,2,FALSE),0)</f>
        <v>0</v>
      </c>
      <c r="U46" s="20">
        <f>IF(AND(NOT(ISBLANK(T46)),NOT(ISBLANK(VLOOKUP($F46,'Tier 2 Allowances'!$A$2:$W$6,8,FALSE)))*T46&lt;2),T46*VLOOKUP(T$3,'Tier 2 Allowances'!$B$14:$C$34,2,FALSE),0)</f>
        <v>0</v>
      </c>
      <c r="W46" s="20">
        <f>IF(AND(NOT(ISBLANK(V46)),ISBLANK(AB46),NOT(ISBLANK(VLOOKUP($F46,'Tier 2 Allowances'!$A$2:$W$6, 9,FALSE))),V46&lt;2),V46*VLOOKUP(V$3,'Tier 2 Allowances'!$B$14:$C$34,2,FALSE),0)</f>
        <v>0</v>
      </c>
      <c r="Y46" s="20">
        <f>IF(AND(NOT(ISBLANK(X46)),NOT(ISBLANK(VLOOKUP($F46,'Tier 2 Allowances'!$A$2:$W$6, 10,FALSE))),X46&lt;2),X46*VLOOKUP(X$3,'Tier 2 Allowances'!$B$14:$C$34,2,FALSE),0)</f>
        <v>0</v>
      </c>
      <c r="AA46" s="20">
        <f>IF(AND(NOT(ISBLANK(Z46)),ISBLANK(AB46),NOT(ISBLANK(VLOOKUP($F46,'Tier 2 Allowances'!$A$2:$W$6, 11,FALSE))),Z46&lt;2),Z46*VLOOKUP(Z$3,'Tier 2 Allowances'!$B$14:$C$34,2,FALSE),0)</f>
        <v>0</v>
      </c>
      <c r="AC46" s="20">
        <f>IF(AND(NOT(ISBLANK(AB46)),NOT(ISBLANK(VLOOKUP($F46,'Tier 2 Allowances'!$A$2:$W$6, 12,FALSE))),AB46&lt;2),AB46*VLOOKUP(AB$3,'Tier 2 Allowances'!$B$14:$C$34,2,FALSE),0)</f>
        <v>0</v>
      </c>
      <c r="AE46" s="20">
        <f>IF(AND(NOT(ISBLANK(AD46)),NOT(ISBLANK(VLOOKUP($F46,'Tier 2 Allowances'!$A$2:$W$6, 13,FALSE))),AD46&lt;2),AD46*VLOOKUP(AD$3,'Tier 2 Allowances'!$B$14:$C$34,2,FALSE),0)</f>
        <v>0</v>
      </c>
      <c r="AG46" s="20">
        <f>IF(AND(NOT(ISBLANK(AF46)),NOT(ISBLANK(VLOOKUP($F46,'Tier 2 Allowances'!$A$2:$W$6, 14,FALSE))),AF46&lt;2),AF46*VLOOKUP(AD$3,'Tier 2 Allowances'!$B$14:$C$34,2,FALSE),0)</f>
        <v>0</v>
      </c>
      <c r="AI46" s="20">
        <f>IF(AND(NOT(ISBLANK(AH46)),NOT(ISBLANK(VLOOKUP($F46,'Tier 2 Allowances'!$A$2:$W$6, 15,FALSE))),AH46&lt;2),AH46*VLOOKUP(AH$3,'Tier 2 Allowances'!$B$14:$C$34,2,FALSE),0)</f>
        <v>0</v>
      </c>
      <c r="AK46" s="20">
        <f>IF(AND(NOT(ISBLANK(AJ46)),NOT(ISBLANK(VLOOKUP($F46,'Tier 2 Allowances'!$A$2:$W$6, 18,FALSE))),AJ46&lt;6),AJ46*VLOOKUP(AJ$3,'Tier 2 Allowances'!$B$14:$C$34,2,FALSE),0)</f>
        <v>0</v>
      </c>
      <c r="AM46" s="20">
        <f>IF(AND(NOT(ISBLANK(AL46)),NOT(ISBLANK(VLOOKUP($F46,'Tier 2 Allowances'!$A$2:$W$6, 17,FALSE))),AL46&lt;2),AL46*VLOOKUP(AL$3,'Tier 2 Allowances'!$B$14:$C$34,2,FALSE),0)</f>
        <v>0</v>
      </c>
      <c r="AO46" s="20">
        <f>IF(AND(NOT(ISBLANK(AN46)),NOT(ISBLANK(VLOOKUP($F46,'Tier 2 Allowances'!$A$2:$W$6, 18,FALSE))),AN46&lt;11),AN46*VLOOKUP(AN$3,'Tier 2 Allowances'!$B$14:$C$34,2,FALSE),0)</f>
        <v>0</v>
      </c>
      <c r="AQ46" s="20">
        <f>IF(AND(NOT(ISBLANK(AP46)),NOT(ISBLANK(VLOOKUP($F46,'Tier 2 Allowances'!$A$2:$W$6, 19,FALSE))),AP46&lt;11),AP46*VLOOKUP(AP$3,'Tier 2 Allowances'!$B$14:$C$34,2,FALSE),0)</f>
        <v>0</v>
      </c>
      <c r="AS46" s="20">
        <f>IF(AND(NOT(ISBLANK(AR46)),NOT(ISBLANK(VLOOKUP($F46,'Tier 2 Allowances'!$A$2:$W$6, 20,FALSE))),AR46&lt;2),AR46*VLOOKUP(AR$3,'Tier 2 Allowances'!$B$14:$C$34,2,FALSE),0)</f>
        <v>0</v>
      </c>
      <c r="AU46" s="20">
        <f>IF(AND(NOT(ISBLANK(AT46)),NOT(ISBLANK(VLOOKUP($F46,'Tier 2 Allowances'!$A$2:$W$6, 21,FALSE))),AT46&lt;2),AT46*VLOOKUP(AT$3,'Tier 2 Allowances'!$B$14:$C$34,2,FALSE),0)</f>
        <v>0</v>
      </c>
      <c r="AW46" s="20">
        <f>IF(AND(NOT(ISBLANK(AV46)),NOT(ISBLANK(VLOOKUP($F46,'Tier 2 Allowances'!$A$2:$W$6, 22,FALSE))),AV46&lt;2),AV46*VLOOKUP(AV$3,'Tier 2 Allowances'!$B$14:$C$34,2,FALSE),0)</f>
        <v>0</v>
      </c>
      <c r="AY46" s="20">
        <f>IF(AND(NOT(ISBLANK(AX46)),NOT(ISBLANK(VLOOKUP($F46,'Tier 2 Allowances'!$A$2:$W$6, 23,FALSE))),AX46&lt;2),AX46*VLOOKUP(AX$3,'Tier 2 Allowances'!$B$14:$C$34,2,FALSE),0)</f>
        <v>0</v>
      </c>
      <c r="BA46" s="21">
        <f t="shared" si="0"/>
        <v>14</v>
      </c>
      <c r="BC46" s="21">
        <f t="shared" si="1"/>
        <v>10</v>
      </c>
      <c r="BE46" s="21">
        <f t="shared" si="2"/>
        <v>0</v>
      </c>
      <c r="BG46" s="20">
        <f t="shared" si="3"/>
        <v>0</v>
      </c>
      <c r="BH46" s="20" t="str">
        <f t="shared" si="4"/>
        <v/>
      </c>
      <c r="BI46" s="21" t="str">
        <f t="shared" si="5"/>
        <v/>
      </c>
      <c r="BJ46" s="19"/>
      <c r="BK46" s="78"/>
      <c r="BL46" s="79" t="str">
        <f t="shared" si="6"/>
        <v/>
      </c>
      <c r="BM46" s="78"/>
      <c r="BN46" s="78"/>
    </row>
    <row r="47" spans="5:66">
      <c r="E47" s="17"/>
      <c r="G47" s="20">
        <f>IF(ISBLANK(F47),0,VLOOKUP($F47,'Tier 2 Allowances'!$A$2:$B$6,2,FALSE))</f>
        <v>0</v>
      </c>
      <c r="H47" s="85"/>
      <c r="I47" s="85"/>
      <c r="K47" s="20">
        <f>IF(AND(NOT(ISBLANK(J47)),NOT(ISBLANK(VLOOKUP($F47,'Tier 2 Allowances'!$A$2:$W$6,3,FALSE))),J47&lt;3), J47*VLOOKUP(J$3,'Tier 2 Allowances'!$B$14:$C$34,2,FALSE),0)</f>
        <v>0</v>
      </c>
      <c r="M47" s="20">
        <f>IF(AND(NOT(ISBLANK(L47)),NOT(ISBLANK(VLOOKUP($F47,'Tier 2 Allowances'!$A$2:$W$6,4,FALSE))),L47&lt;3),L47* VLOOKUP(L$3,'Tier 2 Allowances'!$B$14:$C$34,2,FALSE),0)</f>
        <v>0</v>
      </c>
      <c r="O47" s="20">
        <f>IF(AND(NOT(ISBLANK(N47)),NOT(ISBLANK(VLOOKUP($F47,'Tier 2 Allowances'!$A$2:$W$6,5,FALSE))),N47&lt;2),N47*VLOOKUP(N$3,'Tier 2 Allowances'!$B$14:$C$34,2,FALSE),0)</f>
        <v>0</v>
      </c>
      <c r="Q47" s="20">
        <f>IF(AND(NOT(ISBLANK(P47)),ISBLANK(R47),NOT(ISBLANK(VLOOKUP($F47,'Tier 2 Allowances'!$A$2:$W$6,6,FALSE))),P47&lt;2),P47*VLOOKUP(P$3,'Tier 2 Allowances'!$B$14:$C$34,2,FALSE),0)</f>
        <v>0</v>
      </c>
      <c r="S47" s="20">
        <f>IF(AND(NOT(ISBLANK(R47)),NOT(ISBLANK(VLOOKUP($F47,'Tier 2 Allowances'!$A$2:$W$6,7,FALSE))),R47&lt;2),R47*VLOOKUP(R$3,'Tier 2 Allowances'!$B$14:$C$34,2,FALSE),0)</f>
        <v>0</v>
      </c>
      <c r="U47" s="20">
        <f>IF(AND(NOT(ISBLANK(T47)),NOT(ISBLANK(VLOOKUP($F47,'Tier 2 Allowances'!$A$2:$W$6,8,FALSE)))*T47&lt;2),T47*VLOOKUP(T$3,'Tier 2 Allowances'!$B$14:$C$34,2,FALSE),0)</f>
        <v>0</v>
      </c>
      <c r="W47" s="20">
        <f>IF(AND(NOT(ISBLANK(V47)),ISBLANK(AB47),NOT(ISBLANK(VLOOKUP($F47,'Tier 2 Allowances'!$A$2:$W$6, 9,FALSE))),V47&lt;2),V47*VLOOKUP(V$3,'Tier 2 Allowances'!$B$14:$C$34,2,FALSE),0)</f>
        <v>0</v>
      </c>
      <c r="Y47" s="20">
        <f>IF(AND(NOT(ISBLANK(X47)),NOT(ISBLANK(VLOOKUP($F47,'Tier 2 Allowances'!$A$2:$W$6, 10,FALSE))),X47&lt;2),X47*VLOOKUP(X$3,'Tier 2 Allowances'!$B$14:$C$34,2,FALSE),0)</f>
        <v>0</v>
      </c>
      <c r="AA47" s="20">
        <f>IF(AND(NOT(ISBLANK(Z47)),ISBLANK(AB47),NOT(ISBLANK(VLOOKUP($F47,'Tier 2 Allowances'!$A$2:$W$6, 11,FALSE))),Z47&lt;2),Z47*VLOOKUP(Z$3,'Tier 2 Allowances'!$B$14:$C$34,2,FALSE),0)</f>
        <v>0</v>
      </c>
      <c r="AC47" s="20">
        <f>IF(AND(NOT(ISBLANK(AB47)),NOT(ISBLANK(VLOOKUP($F47,'Tier 2 Allowances'!$A$2:$W$6, 12,FALSE))),AB47&lt;2),AB47*VLOOKUP(AB$3,'Tier 2 Allowances'!$B$14:$C$34,2,FALSE),0)</f>
        <v>0</v>
      </c>
      <c r="AE47" s="20">
        <f>IF(AND(NOT(ISBLANK(AD47)),NOT(ISBLANK(VLOOKUP($F47,'Tier 2 Allowances'!$A$2:$W$6, 13,FALSE))),AD47&lt;2),AD47*VLOOKUP(AD$3,'Tier 2 Allowances'!$B$14:$C$34,2,FALSE),0)</f>
        <v>0</v>
      </c>
      <c r="AG47" s="20">
        <f>IF(AND(NOT(ISBLANK(AF47)),NOT(ISBLANK(VLOOKUP($F47,'Tier 2 Allowances'!$A$2:$W$6, 14,FALSE))),AF47&lt;2),AF47*VLOOKUP(AD$3,'Tier 2 Allowances'!$B$14:$C$34,2,FALSE),0)</f>
        <v>0</v>
      </c>
      <c r="AI47" s="20">
        <f>IF(AND(NOT(ISBLANK(AH47)),NOT(ISBLANK(VLOOKUP($F47,'Tier 2 Allowances'!$A$2:$W$6, 15,FALSE))),AH47&lt;2),AH47*VLOOKUP(AH$3,'Tier 2 Allowances'!$B$14:$C$34,2,FALSE),0)</f>
        <v>0</v>
      </c>
      <c r="AK47" s="20">
        <f>IF(AND(NOT(ISBLANK(AJ47)),NOT(ISBLANK(VLOOKUP($F47,'Tier 2 Allowances'!$A$2:$W$6, 18,FALSE))),AJ47&lt;6),AJ47*VLOOKUP(AJ$3,'Tier 2 Allowances'!$B$14:$C$34,2,FALSE),0)</f>
        <v>0</v>
      </c>
      <c r="AM47" s="20">
        <f>IF(AND(NOT(ISBLANK(AL47)),NOT(ISBLANK(VLOOKUP($F47,'Tier 2 Allowances'!$A$2:$W$6, 17,FALSE))),AL47&lt;2),AL47*VLOOKUP(AL$3,'Tier 2 Allowances'!$B$14:$C$34,2,FALSE),0)</f>
        <v>0</v>
      </c>
      <c r="AO47" s="20">
        <f>IF(AND(NOT(ISBLANK(AN47)),NOT(ISBLANK(VLOOKUP($F47,'Tier 2 Allowances'!$A$2:$W$6, 18,FALSE))),AN47&lt;11),AN47*VLOOKUP(AN$3,'Tier 2 Allowances'!$B$14:$C$34,2,FALSE),0)</f>
        <v>0</v>
      </c>
      <c r="AQ47" s="20">
        <f>IF(AND(NOT(ISBLANK(AP47)),NOT(ISBLANK(VLOOKUP($F47,'Tier 2 Allowances'!$A$2:$W$6, 19,FALSE))),AP47&lt;11),AP47*VLOOKUP(AP$3,'Tier 2 Allowances'!$B$14:$C$34,2,FALSE),0)</f>
        <v>0</v>
      </c>
      <c r="AS47" s="20">
        <f>IF(AND(NOT(ISBLANK(AR47)),NOT(ISBLANK(VLOOKUP($F47,'Tier 2 Allowances'!$A$2:$W$6, 20,FALSE))),AR47&lt;2),AR47*VLOOKUP(AR$3,'Tier 2 Allowances'!$B$14:$C$34,2,FALSE),0)</f>
        <v>0</v>
      </c>
      <c r="AU47" s="20">
        <f>IF(AND(NOT(ISBLANK(AT47)),NOT(ISBLANK(VLOOKUP($F47,'Tier 2 Allowances'!$A$2:$W$6, 21,FALSE))),AT47&lt;2),AT47*VLOOKUP(AT$3,'Tier 2 Allowances'!$B$14:$C$34,2,FALSE),0)</f>
        <v>0</v>
      </c>
      <c r="AW47" s="20">
        <f>IF(AND(NOT(ISBLANK(AV47)),NOT(ISBLANK(VLOOKUP($F47,'Tier 2 Allowances'!$A$2:$W$6, 22,FALSE))),AV47&lt;2),AV47*VLOOKUP(AV$3,'Tier 2 Allowances'!$B$14:$C$34,2,FALSE),0)</f>
        <v>0</v>
      </c>
      <c r="AY47" s="20">
        <f>IF(AND(NOT(ISBLANK(AX47)),NOT(ISBLANK(VLOOKUP($F47,'Tier 2 Allowances'!$A$2:$W$6, 23,FALSE))),AX47&lt;2),AX47*VLOOKUP(AX$3,'Tier 2 Allowances'!$B$14:$C$34,2,FALSE),0)</f>
        <v>0</v>
      </c>
      <c r="BA47" s="21">
        <f t="shared" si="0"/>
        <v>14</v>
      </c>
      <c r="BC47" s="21">
        <f t="shared" si="1"/>
        <v>10</v>
      </c>
      <c r="BE47" s="21">
        <f t="shared" si="2"/>
        <v>0</v>
      </c>
      <c r="BG47" s="20">
        <f t="shared" si="3"/>
        <v>0</v>
      </c>
      <c r="BH47" s="20" t="str">
        <f t="shared" si="4"/>
        <v/>
      </c>
      <c r="BI47" s="21" t="str">
        <f t="shared" si="5"/>
        <v/>
      </c>
      <c r="BJ47" s="19"/>
      <c r="BK47" s="78"/>
      <c r="BL47" s="79" t="str">
        <f t="shared" si="6"/>
        <v/>
      </c>
      <c r="BM47" s="78"/>
      <c r="BN47" s="78"/>
    </row>
    <row r="48" spans="5:66">
      <c r="E48" s="17"/>
      <c r="G48" s="20">
        <f>IF(ISBLANK(F48),0,VLOOKUP($F48,'Tier 2 Allowances'!$A$2:$B$6,2,FALSE))</f>
        <v>0</v>
      </c>
      <c r="H48" s="85"/>
      <c r="I48" s="85"/>
      <c r="K48" s="20">
        <f>IF(AND(NOT(ISBLANK(J48)),NOT(ISBLANK(VLOOKUP($F48,'Tier 2 Allowances'!$A$2:$W$6,3,FALSE))),J48&lt;3), J48*VLOOKUP(J$3,'Tier 2 Allowances'!$B$14:$C$34,2,FALSE),0)</f>
        <v>0</v>
      </c>
      <c r="M48" s="20">
        <f>IF(AND(NOT(ISBLANK(L48)),NOT(ISBLANK(VLOOKUP($F48,'Tier 2 Allowances'!$A$2:$W$6,4,FALSE))),L48&lt;3),L48* VLOOKUP(L$3,'Tier 2 Allowances'!$B$14:$C$34,2,FALSE),0)</f>
        <v>0</v>
      </c>
      <c r="O48" s="20">
        <f>IF(AND(NOT(ISBLANK(N48)),NOT(ISBLANK(VLOOKUP($F48,'Tier 2 Allowances'!$A$2:$W$6,5,FALSE))),N48&lt;2),N48*VLOOKUP(N$3,'Tier 2 Allowances'!$B$14:$C$34,2,FALSE),0)</f>
        <v>0</v>
      </c>
      <c r="Q48" s="20">
        <f>IF(AND(NOT(ISBLANK(P48)),ISBLANK(R48),NOT(ISBLANK(VLOOKUP($F48,'Tier 2 Allowances'!$A$2:$W$6,6,FALSE))),P48&lt;2),P48*VLOOKUP(P$3,'Tier 2 Allowances'!$B$14:$C$34,2,FALSE),0)</f>
        <v>0</v>
      </c>
      <c r="S48" s="20">
        <f>IF(AND(NOT(ISBLANK(R48)),NOT(ISBLANK(VLOOKUP($F48,'Tier 2 Allowances'!$A$2:$W$6,7,FALSE))),R48&lt;2),R48*VLOOKUP(R$3,'Tier 2 Allowances'!$B$14:$C$34,2,FALSE),0)</f>
        <v>0</v>
      </c>
      <c r="U48" s="20">
        <f>IF(AND(NOT(ISBLANK(T48)),NOT(ISBLANK(VLOOKUP($F48,'Tier 2 Allowances'!$A$2:$W$6,8,FALSE)))*T48&lt;2),T48*VLOOKUP(T$3,'Tier 2 Allowances'!$B$14:$C$34,2,FALSE),0)</f>
        <v>0</v>
      </c>
      <c r="W48" s="20">
        <f>IF(AND(NOT(ISBLANK(V48)),ISBLANK(AB48),NOT(ISBLANK(VLOOKUP($F48,'Tier 2 Allowances'!$A$2:$W$6, 9,FALSE))),V48&lt;2),V48*VLOOKUP(V$3,'Tier 2 Allowances'!$B$14:$C$34,2,FALSE),0)</f>
        <v>0</v>
      </c>
      <c r="Y48" s="20">
        <f>IF(AND(NOT(ISBLANK(X48)),NOT(ISBLANK(VLOOKUP($F48,'Tier 2 Allowances'!$A$2:$W$6, 10,FALSE))),X48&lt;2),X48*VLOOKUP(X$3,'Tier 2 Allowances'!$B$14:$C$34,2,FALSE),0)</f>
        <v>0</v>
      </c>
      <c r="AA48" s="20">
        <f>IF(AND(NOT(ISBLANK(Z48)),ISBLANK(AB48),NOT(ISBLANK(VLOOKUP($F48,'Tier 2 Allowances'!$A$2:$W$6, 11,FALSE))),Z48&lt;2),Z48*VLOOKUP(Z$3,'Tier 2 Allowances'!$B$14:$C$34,2,FALSE),0)</f>
        <v>0</v>
      </c>
      <c r="AC48" s="20">
        <f>IF(AND(NOT(ISBLANK(AB48)),NOT(ISBLANK(VLOOKUP($F48,'Tier 2 Allowances'!$A$2:$W$6, 12,FALSE))),AB48&lt;2),AB48*VLOOKUP(AB$3,'Tier 2 Allowances'!$B$14:$C$34,2,FALSE),0)</f>
        <v>0</v>
      </c>
      <c r="AE48" s="20">
        <f>IF(AND(NOT(ISBLANK(AD48)),NOT(ISBLANK(VLOOKUP($F48,'Tier 2 Allowances'!$A$2:$W$6, 13,FALSE))),AD48&lt;2),AD48*VLOOKUP(AD$3,'Tier 2 Allowances'!$B$14:$C$34,2,FALSE),0)</f>
        <v>0</v>
      </c>
      <c r="AG48" s="20">
        <f>IF(AND(NOT(ISBLANK(AF48)),NOT(ISBLANK(VLOOKUP($F48,'Tier 2 Allowances'!$A$2:$W$6, 14,FALSE))),AF48&lt;2),AF48*VLOOKUP(AD$3,'Tier 2 Allowances'!$B$14:$C$34,2,FALSE),0)</f>
        <v>0</v>
      </c>
      <c r="AI48" s="20">
        <f>IF(AND(NOT(ISBLANK(AH48)),NOT(ISBLANK(VLOOKUP($F48,'Tier 2 Allowances'!$A$2:$W$6, 15,FALSE))),AH48&lt;2),AH48*VLOOKUP(AH$3,'Tier 2 Allowances'!$B$14:$C$34,2,FALSE),0)</f>
        <v>0</v>
      </c>
      <c r="AK48" s="20">
        <f>IF(AND(NOT(ISBLANK(AJ48)),NOT(ISBLANK(VLOOKUP($F48,'Tier 2 Allowances'!$A$2:$W$6, 18,FALSE))),AJ48&lt;6),AJ48*VLOOKUP(AJ$3,'Tier 2 Allowances'!$B$14:$C$34,2,FALSE),0)</f>
        <v>0</v>
      </c>
      <c r="AM48" s="20">
        <f>IF(AND(NOT(ISBLANK(AL48)),NOT(ISBLANK(VLOOKUP($F48,'Tier 2 Allowances'!$A$2:$W$6, 17,FALSE))),AL48&lt;2),AL48*VLOOKUP(AL$3,'Tier 2 Allowances'!$B$14:$C$34,2,FALSE),0)</f>
        <v>0</v>
      </c>
      <c r="AO48" s="20">
        <f>IF(AND(NOT(ISBLANK(AN48)),NOT(ISBLANK(VLOOKUP($F48,'Tier 2 Allowances'!$A$2:$W$6, 18,FALSE))),AN48&lt;11),AN48*VLOOKUP(AN$3,'Tier 2 Allowances'!$B$14:$C$34,2,FALSE),0)</f>
        <v>0</v>
      </c>
      <c r="AQ48" s="20">
        <f>IF(AND(NOT(ISBLANK(AP48)),NOT(ISBLANK(VLOOKUP($F48,'Tier 2 Allowances'!$A$2:$W$6, 19,FALSE))),AP48&lt;11),AP48*VLOOKUP(AP$3,'Tier 2 Allowances'!$B$14:$C$34,2,FALSE),0)</f>
        <v>0</v>
      </c>
      <c r="AS48" s="20">
        <f>IF(AND(NOT(ISBLANK(AR48)),NOT(ISBLANK(VLOOKUP($F48,'Tier 2 Allowances'!$A$2:$W$6, 20,FALSE))),AR48&lt;2),AR48*VLOOKUP(AR$3,'Tier 2 Allowances'!$B$14:$C$34,2,FALSE),0)</f>
        <v>0</v>
      </c>
      <c r="AU48" s="20">
        <f>IF(AND(NOT(ISBLANK(AT48)),NOT(ISBLANK(VLOOKUP($F48,'Tier 2 Allowances'!$A$2:$W$6, 21,FALSE))),AT48&lt;2),AT48*VLOOKUP(AT$3,'Tier 2 Allowances'!$B$14:$C$34,2,FALSE),0)</f>
        <v>0</v>
      </c>
      <c r="AW48" s="20">
        <f>IF(AND(NOT(ISBLANK(AV48)),NOT(ISBLANK(VLOOKUP($F48,'Tier 2 Allowances'!$A$2:$W$6, 22,FALSE))),AV48&lt;2),AV48*VLOOKUP(AV$3,'Tier 2 Allowances'!$B$14:$C$34,2,FALSE),0)</f>
        <v>0</v>
      </c>
      <c r="AY48" s="20">
        <f>IF(AND(NOT(ISBLANK(AX48)),NOT(ISBLANK(VLOOKUP($F48,'Tier 2 Allowances'!$A$2:$W$6, 23,FALSE))),AX48&lt;2),AX48*VLOOKUP(AX$3,'Tier 2 Allowances'!$B$14:$C$34,2,FALSE),0)</f>
        <v>0</v>
      </c>
      <c r="BA48" s="21">
        <f t="shared" si="0"/>
        <v>14</v>
      </c>
      <c r="BC48" s="21">
        <f t="shared" si="1"/>
        <v>10</v>
      </c>
      <c r="BE48" s="21">
        <f t="shared" si="2"/>
        <v>0</v>
      </c>
      <c r="BG48" s="20">
        <f t="shared" si="3"/>
        <v>0</v>
      </c>
      <c r="BH48" s="20" t="str">
        <f t="shared" si="4"/>
        <v/>
      </c>
      <c r="BI48" s="21" t="str">
        <f t="shared" si="5"/>
        <v/>
      </c>
      <c r="BJ48" s="19"/>
      <c r="BK48" s="78"/>
      <c r="BL48" s="79" t="str">
        <f t="shared" si="6"/>
        <v/>
      </c>
      <c r="BM48" s="78"/>
      <c r="BN48" s="78"/>
    </row>
    <row r="49" spans="5:66">
      <c r="E49" s="17"/>
      <c r="G49" s="20">
        <f>IF(ISBLANK(F49),0,VLOOKUP($F49,'Tier 2 Allowances'!$A$2:$B$6,2,FALSE))</f>
        <v>0</v>
      </c>
      <c r="H49" s="85"/>
      <c r="I49" s="85"/>
      <c r="K49" s="20">
        <f>IF(AND(NOT(ISBLANK(J49)),NOT(ISBLANK(VLOOKUP($F49,'Tier 2 Allowances'!$A$2:$W$6,3,FALSE))),J49&lt;3), J49*VLOOKUP(J$3,'Tier 2 Allowances'!$B$14:$C$34,2,FALSE),0)</f>
        <v>0</v>
      </c>
      <c r="M49" s="20">
        <f>IF(AND(NOT(ISBLANK(L49)),NOT(ISBLANK(VLOOKUP($F49,'Tier 2 Allowances'!$A$2:$W$6,4,FALSE))),L49&lt;3),L49* VLOOKUP(L$3,'Tier 2 Allowances'!$B$14:$C$34,2,FALSE),0)</f>
        <v>0</v>
      </c>
      <c r="O49" s="20">
        <f>IF(AND(NOT(ISBLANK(N49)),NOT(ISBLANK(VLOOKUP($F49,'Tier 2 Allowances'!$A$2:$W$6,5,FALSE))),N49&lt;2),N49*VLOOKUP(N$3,'Tier 2 Allowances'!$B$14:$C$34,2,FALSE),0)</f>
        <v>0</v>
      </c>
      <c r="Q49" s="20">
        <f>IF(AND(NOT(ISBLANK(P49)),ISBLANK(R49),NOT(ISBLANK(VLOOKUP($F49,'Tier 2 Allowances'!$A$2:$W$6,6,FALSE))),P49&lt;2),P49*VLOOKUP(P$3,'Tier 2 Allowances'!$B$14:$C$34,2,FALSE),0)</f>
        <v>0</v>
      </c>
      <c r="S49" s="20">
        <f>IF(AND(NOT(ISBLANK(R49)),NOT(ISBLANK(VLOOKUP($F49,'Tier 2 Allowances'!$A$2:$W$6,7,FALSE))),R49&lt;2),R49*VLOOKUP(R$3,'Tier 2 Allowances'!$B$14:$C$34,2,FALSE),0)</f>
        <v>0</v>
      </c>
      <c r="U49" s="20">
        <f>IF(AND(NOT(ISBLANK(T49)),NOT(ISBLANK(VLOOKUP($F49,'Tier 2 Allowances'!$A$2:$W$6,8,FALSE)))*T49&lt;2),T49*VLOOKUP(T$3,'Tier 2 Allowances'!$B$14:$C$34,2,FALSE),0)</f>
        <v>0</v>
      </c>
      <c r="W49" s="20">
        <f>IF(AND(NOT(ISBLANK(V49)),ISBLANK(AB49),NOT(ISBLANK(VLOOKUP($F49,'Tier 2 Allowances'!$A$2:$W$6, 9,FALSE))),V49&lt;2),V49*VLOOKUP(V$3,'Tier 2 Allowances'!$B$14:$C$34,2,FALSE),0)</f>
        <v>0</v>
      </c>
      <c r="Y49" s="20">
        <f>IF(AND(NOT(ISBLANK(X49)),NOT(ISBLANK(VLOOKUP($F49,'Tier 2 Allowances'!$A$2:$W$6, 10,FALSE))),X49&lt;2),X49*VLOOKUP(X$3,'Tier 2 Allowances'!$B$14:$C$34,2,FALSE),0)</f>
        <v>0</v>
      </c>
      <c r="AA49" s="20">
        <f>IF(AND(NOT(ISBLANK(Z49)),ISBLANK(AB49),NOT(ISBLANK(VLOOKUP($F49,'Tier 2 Allowances'!$A$2:$W$6, 11,FALSE))),Z49&lt;2),Z49*VLOOKUP(Z$3,'Tier 2 Allowances'!$B$14:$C$34,2,FALSE),0)</f>
        <v>0</v>
      </c>
      <c r="AC49" s="20">
        <f>IF(AND(NOT(ISBLANK(AB49)),NOT(ISBLANK(VLOOKUP($F49,'Tier 2 Allowances'!$A$2:$W$6, 12,FALSE))),AB49&lt;2),AB49*VLOOKUP(AB$3,'Tier 2 Allowances'!$B$14:$C$34,2,FALSE),0)</f>
        <v>0</v>
      </c>
      <c r="AE49" s="20">
        <f>IF(AND(NOT(ISBLANK(AD49)),NOT(ISBLANK(VLOOKUP($F49,'Tier 2 Allowances'!$A$2:$W$6, 13,FALSE))),AD49&lt;2),AD49*VLOOKUP(AD$3,'Tier 2 Allowances'!$B$14:$C$34,2,FALSE),0)</f>
        <v>0</v>
      </c>
      <c r="AG49" s="20">
        <f>IF(AND(NOT(ISBLANK(AF49)),NOT(ISBLANK(VLOOKUP($F49,'Tier 2 Allowances'!$A$2:$W$6, 14,FALSE))),AF49&lt;2),AF49*VLOOKUP(AD$3,'Tier 2 Allowances'!$B$14:$C$34,2,FALSE),0)</f>
        <v>0</v>
      </c>
      <c r="AI49" s="20">
        <f>IF(AND(NOT(ISBLANK(AH49)),NOT(ISBLANK(VLOOKUP($F49,'Tier 2 Allowances'!$A$2:$W$6, 15,FALSE))),AH49&lt;2),AH49*VLOOKUP(AH$3,'Tier 2 Allowances'!$B$14:$C$34,2,FALSE),0)</f>
        <v>0</v>
      </c>
      <c r="AK49" s="20">
        <f>IF(AND(NOT(ISBLANK(AJ49)),NOT(ISBLANK(VLOOKUP($F49,'Tier 2 Allowances'!$A$2:$W$6, 18,FALSE))),AJ49&lt;6),AJ49*VLOOKUP(AJ$3,'Tier 2 Allowances'!$B$14:$C$34,2,FALSE),0)</f>
        <v>0</v>
      </c>
      <c r="AM49" s="20">
        <f>IF(AND(NOT(ISBLANK(AL49)),NOT(ISBLANK(VLOOKUP($F49,'Tier 2 Allowances'!$A$2:$W$6, 17,FALSE))),AL49&lt;2),AL49*VLOOKUP(AL$3,'Tier 2 Allowances'!$B$14:$C$34,2,FALSE),0)</f>
        <v>0</v>
      </c>
      <c r="AO49" s="20">
        <f>IF(AND(NOT(ISBLANK(AN49)),NOT(ISBLANK(VLOOKUP($F49,'Tier 2 Allowances'!$A$2:$W$6, 18,FALSE))),AN49&lt;11),AN49*VLOOKUP(AN$3,'Tier 2 Allowances'!$B$14:$C$34,2,FALSE),0)</f>
        <v>0</v>
      </c>
      <c r="AQ49" s="20">
        <f>IF(AND(NOT(ISBLANK(AP49)),NOT(ISBLANK(VLOOKUP($F49,'Tier 2 Allowances'!$A$2:$W$6, 19,FALSE))),AP49&lt;11),AP49*VLOOKUP(AP$3,'Tier 2 Allowances'!$B$14:$C$34,2,FALSE),0)</f>
        <v>0</v>
      </c>
      <c r="AS49" s="20">
        <f>IF(AND(NOT(ISBLANK(AR49)),NOT(ISBLANK(VLOOKUP($F49,'Tier 2 Allowances'!$A$2:$W$6, 20,FALSE))),AR49&lt;2),AR49*VLOOKUP(AR$3,'Tier 2 Allowances'!$B$14:$C$34,2,FALSE),0)</f>
        <v>0</v>
      </c>
      <c r="AU49" s="20">
        <f>IF(AND(NOT(ISBLANK(AT49)),NOT(ISBLANK(VLOOKUP($F49,'Tier 2 Allowances'!$A$2:$W$6, 21,FALSE))),AT49&lt;2),AT49*VLOOKUP(AT$3,'Tier 2 Allowances'!$B$14:$C$34,2,FALSE),0)</f>
        <v>0</v>
      </c>
      <c r="AW49" s="20">
        <f>IF(AND(NOT(ISBLANK(AV49)),NOT(ISBLANK(VLOOKUP($F49,'Tier 2 Allowances'!$A$2:$W$6, 22,FALSE))),AV49&lt;2),AV49*VLOOKUP(AV$3,'Tier 2 Allowances'!$B$14:$C$34,2,FALSE),0)</f>
        <v>0</v>
      </c>
      <c r="AY49" s="20">
        <f>IF(AND(NOT(ISBLANK(AX49)),NOT(ISBLANK(VLOOKUP($F49,'Tier 2 Allowances'!$A$2:$W$6, 23,FALSE))),AX49&lt;2),AX49*VLOOKUP(AX$3,'Tier 2 Allowances'!$B$14:$C$34,2,FALSE),0)</f>
        <v>0</v>
      </c>
      <c r="BA49" s="21">
        <f t="shared" si="0"/>
        <v>14</v>
      </c>
      <c r="BC49" s="21">
        <f t="shared" si="1"/>
        <v>10</v>
      </c>
      <c r="BE49" s="21">
        <f t="shared" si="2"/>
        <v>0</v>
      </c>
      <c r="BG49" s="20">
        <f t="shared" si="3"/>
        <v>0</v>
      </c>
      <c r="BH49" s="20" t="str">
        <f t="shared" si="4"/>
        <v/>
      </c>
      <c r="BI49" s="21" t="str">
        <f t="shared" si="5"/>
        <v/>
      </c>
      <c r="BJ49" s="19"/>
      <c r="BK49" s="78"/>
      <c r="BL49" s="79" t="str">
        <f t="shared" si="6"/>
        <v/>
      </c>
      <c r="BM49" s="78"/>
      <c r="BN49" s="78"/>
    </row>
    <row r="50" spans="5:66">
      <c r="E50" s="17"/>
      <c r="G50" s="20">
        <f>IF(ISBLANK(F50),0,VLOOKUP($F50,'Tier 2 Allowances'!$A$2:$B$6,2,FALSE))</f>
        <v>0</v>
      </c>
      <c r="H50" s="85"/>
      <c r="I50" s="85"/>
      <c r="K50" s="20">
        <f>IF(AND(NOT(ISBLANK(J50)),NOT(ISBLANK(VLOOKUP($F50,'Tier 2 Allowances'!$A$2:$W$6,3,FALSE))),J50&lt;3), J50*VLOOKUP(J$3,'Tier 2 Allowances'!$B$14:$C$34,2,FALSE),0)</f>
        <v>0</v>
      </c>
      <c r="M50" s="20">
        <f>IF(AND(NOT(ISBLANK(L50)),NOT(ISBLANK(VLOOKUP($F50,'Tier 2 Allowances'!$A$2:$W$6,4,FALSE))),L50&lt;3),L50* VLOOKUP(L$3,'Tier 2 Allowances'!$B$14:$C$34,2,FALSE),0)</f>
        <v>0</v>
      </c>
      <c r="O50" s="20">
        <f>IF(AND(NOT(ISBLANK(N50)),NOT(ISBLANK(VLOOKUP($F50,'Tier 2 Allowances'!$A$2:$W$6,5,FALSE))),N50&lt;2),N50*VLOOKUP(N$3,'Tier 2 Allowances'!$B$14:$C$34,2,FALSE),0)</f>
        <v>0</v>
      </c>
      <c r="Q50" s="20">
        <f>IF(AND(NOT(ISBLANK(P50)),ISBLANK(R50),NOT(ISBLANK(VLOOKUP($F50,'Tier 2 Allowances'!$A$2:$W$6,6,FALSE))),P50&lt;2),P50*VLOOKUP(P$3,'Tier 2 Allowances'!$B$14:$C$34,2,FALSE),0)</f>
        <v>0</v>
      </c>
      <c r="S50" s="20">
        <f>IF(AND(NOT(ISBLANK(R50)),NOT(ISBLANK(VLOOKUP($F50,'Tier 2 Allowances'!$A$2:$W$6,7,FALSE))),R50&lt;2),R50*VLOOKUP(R$3,'Tier 2 Allowances'!$B$14:$C$34,2,FALSE),0)</f>
        <v>0</v>
      </c>
      <c r="U50" s="20">
        <f>IF(AND(NOT(ISBLANK(T50)),NOT(ISBLANK(VLOOKUP($F50,'Tier 2 Allowances'!$A$2:$W$6,8,FALSE)))*T50&lt;2),T50*VLOOKUP(T$3,'Tier 2 Allowances'!$B$14:$C$34,2,FALSE),0)</f>
        <v>0</v>
      </c>
      <c r="W50" s="20">
        <f>IF(AND(NOT(ISBLANK(V50)),ISBLANK(AB50),NOT(ISBLANK(VLOOKUP($F50,'Tier 2 Allowances'!$A$2:$W$6, 9,FALSE))),V50&lt;2),V50*VLOOKUP(V$3,'Tier 2 Allowances'!$B$14:$C$34,2,FALSE),0)</f>
        <v>0</v>
      </c>
      <c r="Y50" s="20">
        <f>IF(AND(NOT(ISBLANK(X50)),NOT(ISBLANK(VLOOKUP($F50,'Tier 2 Allowances'!$A$2:$W$6, 10,FALSE))),X50&lt;2),X50*VLOOKUP(X$3,'Tier 2 Allowances'!$B$14:$C$34,2,FALSE),0)</f>
        <v>0</v>
      </c>
      <c r="AA50" s="20">
        <f>IF(AND(NOT(ISBLANK(Z50)),ISBLANK(AB50),NOT(ISBLANK(VLOOKUP($F50,'Tier 2 Allowances'!$A$2:$W$6, 11,FALSE))),Z50&lt;2),Z50*VLOOKUP(Z$3,'Tier 2 Allowances'!$B$14:$C$34,2,FALSE),0)</f>
        <v>0</v>
      </c>
      <c r="AC50" s="20">
        <f>IF(AND(NOT(ISBLANK(AB50)),NOT(ISBLANK(VLOOKUP($F50,'Tier 2 Allowances'!$A$2:$W$6, 12,FALSE))),AB50&lt;2),AB50*VLOOKUP(AB$3,'Tier 2 Allowances'!$B$14:$C$34,2,FALSE),0)</f>
        <v>0</v>
      </c>
      <c r="AE50" s="20">
        <f>IF(AND(NOT(ISBLANK(AD50)),NOT(ISBLANK(VLOOKUP($F50,'Tier 2 Allowances'!$A$2:$W$6, 13,FALSE))),AD50&lt;2),AD50*VLOOKUP(AD$3,'Tier 2 Allowances'!$B$14:$C$34,2,FALSE),0)</f>
        <v>0</v>
      </c>
      <c r="AG50" s="20">
        <f>IF(AND(NOT(ISBLANK(AF50)),NOT(ISBLANK(VLOOKUP($F50,'Tier 2 Allowances'!$A$2:$W$6, 14,FALSE))),AF50&lt;2),AF50*VLOOKUP(AD$3,'Tier 2 Allowances'!$B$14:$C$34,2,FALSE),0)</f>
        <v>0</v>
      </c>
      <c r="AI50" s="20">
        <f>IF(AND(NOT(ISBLANK(AH50)),NOT(ISBLANK(VLOOKUP($F50,'Tier 2 Allowances'!$A$2:$W$6, 15,FALSE))),AH50&lt;2),AH50*VLOOKUP(AH$3,'Tier 2 Allowances'!$B$14:$C$34,2,FALSE),0)</f>
        <v>0</v>
      </c>
      <c r="AK50" s="20">
        <f>IF(AND(NOT(ISBLANK(AJ50)),NOT(ISBLANK(VLOOKUP($F50,'Tier 2 Allowances'!$A$2:$W$6, 18,FALSE))),AJ50&lt;6),AJ50*VLOOKUP(AJ$3,'Tier 2 Allowances'!$B$14:$C$34,2,FALSE),0)</f>
        <v>0</v>
      </c>
      <c r="AM50" s="20">
        <f>IF(AND(NOT(ISBLANK(AL50)),NOT(ISBLANK(VLOOKUP($F50,'Tier 2 Allowances'!$A$2:$W$6, 17,FALSE))),AL50&lt;2),AL50*VLOOKUP(AL$3,'Tier 2 Allowances'!$B$14:$C$34,2,FALSE),0)</f>
        <v>0</v>
      </c>
      <c r="AO50" s="20">
        <f>IF(AND(NOT(ISBLANK(AN50)),NOT(ISBLANK(VLOOKUP($F50,'Tier 2 Allowances'!$A$2:$W$6, 18,FALSE))),AN50&lt;11),AN50*VLOOKUP(AN$3,'Tier 2 Allowances'!$B$14:$C$34,2,FALSE),0)</f>
        <v>0</v>
      </c>
      <c r="AQ50" s="20">
        <f>IF(AND(NOT(ISBLANK(AP50)),NOT(ISBLANK(VLOOKUP($F50,'Tier 2 Allowances'!$A$2:$W$6, 19,FALSE))),AP50&lt;11),AP50*VLOOKUP(AP$3,'Tier 2 Allowances'!$B$14:$C$34,2,FALSE),0)</f>
        <v>0</v>
      </c>
      <c r="AS50" s="20">
        <f>IF(AND(NOT(ISBLANK(AR50)),NOT(ISBLANK(VLOOKUP($F50,'Tier 2 Allowances'!$A$2:$W$6, 20,FALSE))),AR50&lt;2),AR50*VLOOKUP(AR$3,'Tier 2 Allowances'!$B$14:$C$34,2,FALSE),0)</f>
        <v>0</v>
      </c>
      <c r="AU50" s="20">
        <f>IF(AND(NOT(ISBLANK(AT50)),NOT(ISBLANK(VLOOKUP($F50,'Tier 2 Allowances'!$A$2:$W$6, 21,FALSE))),AT50&lt;2),AT50*VLOOKUP(AT$3,'Tier 2 Allowances'!$B$14:$C$34,2,FALSE),0)</f>
        <v>0</v>
      </c>
      <c r="AW50" s="20">
        <f>IF(AND(NOT(ISBLANK(AV50)),NOT(ISBLANK(VLOOKUP($F50,'Tier 2 Allowances'!$A$2:$W$6, 22,FALSE))),AV50&lt;2),AV50*VLOOKUP(AV$3,'Tier 2 Allowances'!$B$14:$C$34,2,FALSE),0)</f>
        <v>0</v>
      </c>
      <c r="AY50" s="20">
        <f>IF(AND(NOT(ISBLANK(AX50)),NOT(ISBLANK(VLOOKUP($F50,'Tier 2 Allowances'!$A$2:$W$6, 23,FALSE))),AX50&lt;2),AX50*VLOOKUP(AX$3,'Tier 2 Allowances'!$B$14:$C$34,2,FALSE),0)</f>
        <v>0</v>
      </c>
      <c r="BA50" s="21">
        <f t="shared" si="0"/>
        <v>14</v>
      </c>
      <c r="BC50" s="21">
        <f t="shared" si="1"/>
        <v>10</v>
      </c>
      <c r="BE50" s="21">
        <f t="shared" si="2"/>
        <v>0</v>
      </c>
      <c r="BG50" s="20">
        <f t="shared" si="3"/>
        <v>0</v>
      </c>
      <c r="BH50" s="20" t="str">
        <f t="shared" si="4"/>
        <v/>
      </c>
      <c r="BI50" s="21" t="str">
        <f t="shared" si="5"/>
        <v/>
      </c>
      <c r="BJ50" s="19"/>
      <c r="BK50" s="78"/>
      <c r="BL50" s="79" t="str">
        <f t="shared" si="6"/>
        <v/>
      </c>
      <c r="BM50" s="78"/>
      <c r="BN50" s="78"/>
    </row>
    <row r="51" spans="5:66">
      <c r="E51" s="17"/>
      <c r="G51" s="20">
        <f>IF(ISBLANK(F51),0,VLOOKUP($F51,'Tier 2 Allowances'!$A$2:$B$6,2,FALSE))</f>
        <v>0</v>
      </c>
      <c r="H51" s="85"/>
      <c r="I51" s="85"/>
      <c r="K51" s="20">
        <f>IF(AND(NOT(ISBLANK(J51)),NOT(ISBLANK(VLOOKUP($F51,'Tier 2 Allowances'!$A$2:$W$6,3,FALSE))),J51&lt;3), J51*VLOOKUP(J$3,'Tier 2 Allowances'!$B$14:$C$34,2,FALSE),0)</f>
        <v>0</v>
      </c>
      <c r="M51" s="20">
        <f>IF(AND(NOT(ISBLANK(L51)),NOT(ISBLANK(VLOOKUP($F51,'Tier 2 Allowances'!$A$2:$W$6,4,FALSE))),L51&lt;3),L51* VLOOKUP(L$3,'Tier 2 Allowances'!$B$14:$C$34,2,FALSE),0)</f>
        <v>0</v>
      </c>
      <c r="O51" s="20">
        <f>IF(AND(NOT(ISBLANK(N51)),NOT(ISBLANK(VLOOKUP($F51,'Tier 2 Allowances'!$A$2:$W$6,5,FALSE))),N51&lt;2),N51*VLOOKUP(N$3,'Tier 2 Allowances'!$B$14:$C$34,2,FALSE),0)</f>
        <v>0</v>
      </c>
      <c r="Q51" s="20">
        <f>IF(AND(NOT(ISBLANK(P51)),ISBLANK(R51),NOT(ISBLANK(VLOOKUP($F51,'Tier 2 Allowances'!$A$2:$W$6,6,FALSE))),P51&lt;2),P51*VLOOKUP(P$3,'Tier 2 Allowances'!$B$14:$C$34,2,FALSE),0)</f>
        <v>0</v>
      </c>
      <c r="S51" s="20">
        <f>IF(AND(NOT(ISBLANK(R51)),NOT(ISBLANK(VLOOKUP($F51,'Tier 2 Allowances'!$A$2:$W$6,7,FALSE))),R51&lt;2),R51*VLOOKUP(R$3,'Tier 2 Allowances'!$B$14:$C$34,2,FALSE),0)</f>
        <v>0</v>
      </c>
      <c r="U51" s="20">
        <f>IF(AND(NOT(ISBLANK(T51)),NOT(ISBLANK(VLOOKUP($F51,'Tier 2 Allowances'!$A$2:$W$6,8,FALSE)))*T51&lt;2),T51*VLOOKUP(T$3,'Tier 2 Allowances'!$B$14:$C$34,2,FALSE),0)</f>
        <v>0</v>
      </c>
      <c r="W51" s="20">
        <f>IF(AND(NOT(ISBLANK(V51)),ISBLANK(AB51),NOT(ISBLANK(VLOOKUP($F51,'Tier 2 Allowances'!$A$2:$W$6, 9,FALSE))),V51&lt;2),V51*VLOOKUP(V$3,'Tier 2 Allowances'!$B$14:$C$34,2,FALSE),0)</f>
        <v>0</v>
      </c>
      <c r="Y51" s="20">
        <f>IF(AND(NOT(ISBLANK(X51)),NOT(ISBLANK(VLOOKUP($F51,'Tier 2 Allowances'!$A$2:$W$6, 10,FALSE))),X51&lt;2),X51*VLOOKUP(X$3,'Tier 2 Allowances'!$B$14:$C$34,2,FALSE),0)</f>
        <v>0</v>
      </c>
      <c r="AA51" s="20">
        <f>IF(AND(NOT(ISBLANK(Z51)),ISBLANK(AB51),NOT(ISBLANK(VLOOKUP($F51,'Tier 2 Allowances'!$A$2:$W$6, 11,FALSE))),Z51&lt;2),Z51*VLOOKUP(Z$3,'Tier 2 Allowances'!$B$14:$C$34,2,FALSE),0)</f>
        <v>0</v>
      </c>
      <c r="AC51" s="20">
        <f>IF(AND(NOT(ISBLANK(AB51)),NOT(ISBLANK(VLOOKUP($F51,'Tier 2 Allowances'!$A$2:$W$6, 12,FALSE))),AB51&lt;2),AB51*VLOOKUP(AB$3,'Tier 2 Allowances'!$B$14:$C$34,2,FALSE),0)</f>
        <v>0</v>
      </c>
      <c r="AE51" s="20">
        <f>IF(AND(NOT(ISBLANK(AD51)),NOT(ISBLANK(VLOOKUP($F51,'Tier 2 Allowances'!$A$2:$W$6, 13,FALSE))),AD51&lt;2),AD51*VLOOKUP(AD$3,'Tier 2 Allowances'!$B$14:$C$34,2,FALSE),0)</f>
        <v>0</v>
      </c>
      <c r="AG51" s="20">
        <f>IF(AND(NOT(ISBLANK(AF51)),NOT(ISBLANK(VLOOKUP($F51,'Tier 2 Allowances'!$A$2:$W$6, 14,FALSE))),AF51&lt;2),AF51*VLOOKUP(AD$3,'Tier 2 Allowances'!$B$14:$C$34,2,FALSE),0)</f>
        <v>0</v>
      </c>
      <c r="AI51" s="20">
        <f>IF(AND(NOT(ISBLANK(AH51)),NOT(ISBLANK(VLOOKUP($F51,'Tier 2 Allowances'!$A$2:$W$6, 15,FALSE))),AH51&lt;2),AH51*VLOOKUP(AH$3,'Tier 2 Allowances'!$B$14:$C$34,2,FALSE),0)</f>
        <v>0</v>
      </c>
      <c r="AK51" s="20">
        <f>IF(AND(NOT(ISBLANK(AJ51)),NOT(ISBLANK(VLOOKUP($F51,'Tier 2 Allowances'!$A$2:$W$6, 18,FALSE))),AJ51&lt;6),AJ51*VLOOKUP(AJ$3,'Tier 2 Allowances'!$B$14:$C$34,2,FALSE),0)</f>
        <v>0</v>
      </c>
      <c r="AM51" s="20">
        <f>IF(AND(NOT(ISBLANK(AL51)),NOT(ISBLANK(VLOOKUP($F51,'Tier 2 Allowances'!$A$2:$W$6, 17,FALSE))),AL51&lt;2),AL51*VLOOKUP(AL$3,'Tier 2 Allowances'!$B$14:$C$34,2,FALSE),0)</f>
        <v>0</v>
      </c>
      <c r="AO51" s="20">
        <f>IF(AND(NOT(ISBLANK(AN51)),NOT(ISBLANK(VLOOKUP($F51,'Tier 2 Allowances'!$A$2:$W$6, 18,FALSE))),AN51&lt;11),AN51*VLOOKUP(AN$3,'Tier 2 Allowances'!$B$14:$C$34,2,FALSE),0)</f>
        <v>0</v>
      </c>
      <c r="AQ51" s="20">
        <f>IF(AND(NOT(ISBLANK(AP51)),NOT(ISBLANK(VLOOKUP($F51,'Tier 2 Allowances'!$A$2:$W$6, 19,FALSE))),AP51&lt;11),AP51*VLOOKUP(AP$3,'Tier 2 Allowances'!$B$14:$C$34,2,FALSE),0)</f>
        <v>0</v>
      </c>
      <c r="AS51" s="20">
        <f>IF(AND(NOT(ISBLANK(AR51)),NOT(ISBLANK(VLOOKUP($F51,'Tier 2 Allowances'!$A$2:$W$6, 20,FALSE))),AR51&lt;2),AR51*VLOOKUP(AR$3,'Tier 2 Allowances'!$B$14:$C$34,2,FALSE),0)</f>
        <v>0</v>
      </c>
      <c r="AU51" s="20">
        <f>IF(AND(NOT(ISBLANK(AT51)),NOT(ISBLANK(VLOOKUP($F51,'Tier 2 Allowances'!$A$2:$W$6, 21,FALSE))),AT51&lt;2),AT51*VLOOKUP(AT$3,'Tier 2 Allowances'!$B$14:$C$34,2,FALSE),0)</f>
        <v>0</v>
      </c>
      <c r="AW51" s="20">
        <f>IF(AND(NOT(ISBLANK(AV51)),NOT(ISBLANK(VLOOKUP($F51,'Tier 2 Allowances'!$A$2:$W$6, 22,FALSE))),AV51&lt;2),AV51*VLOOKUP(AV$3,'Tier 2 Allowances'!$B$14:$C$34,2,FALSE),0)</f>
        <v>0</v>
      </c>
      <c r="AY51" s="20">
        <f>IF(AND(NOT(ISBLANK(AX51)),NOT(ISBLANK(VLOOKUP($F51,'Tier 2 Allowances'!$A$2:$W$6, 23,FALSE))),AX51&lt;2),AX51*VLOOKUP(AX$3,'Tier 2 Allowances'!$B$14:$C$34,2,FALSE),0)</f>
        <v>0</v>
      </c>
      <c r="BA51" s="21">
        <f t="shared" si="0"/>
        <v>14</v>
      </c>
      <c r="BC51" s="21">
        <f t="shared" si="1"/>
        <v>10</v>
      </c>
      <c r="BE51" s="21">
        <f t="shared" si="2"/>
        <v>0</v>
      </c>
      <c r="BG51" s="20">
        <f t="shared" si="3"/>
        <v>0</v>
      </c>
      <c r="BH51" s="20" t="str">
        <f t="shared" si="4"/>
        <v/>
      </c>
      <c r="BI51" s="21" t="str">
        <f t="shared" si="5"/>
        <v/>
      </c>
      <c r="BJ51" s="19"/>
      <c r="BK51" s="78"/>
      <c r="BL51" s="79" t="str">
        <f t="shared" si="6"/>
        <v/>
      </c>
      <c r="BM51" s="78"/>
      <c r="BN51" s="78"/>
    </row>
    <row r="52" spans="5:66">
      <c r="E52" s="17"/>
      <c r="G52" s="20">
        <f>IF(ISBLANK(F52),0,VLOOKUP($F52,'Tier 2 Allowances'!$A$2:$B$6,2,FALSE))</f>
        <v>0</v>
      </c>
      <c r="H52" s="85"/>
      <c r="I52" s="85"/>
      <c r="K52" s="20">
        <f>IF(AND(NOT(ISBLANK(J52)),NOT(ISBLANK(VLOOKUP($F52,'Tier 2 Allowances'!$A$2:$W$6,3,FALSE))),J52&lt;3), J52*VLOOKUP(J$3,'Tier 2 Allowances'!$B$14:$C$34,2,FALSE),0)</f>
        <v>0</v>
      </c>
      <c r="M52" s="20">
        <f>IF(AND(NOT(ISBLANK(L52)),NOT(ISBLANK(VLOOKUP($F52,'Tier 2 Allowances'!$A$2:$W$6,4,FALSE))),L52&lt;3),L52* VLOOKUP(L$3,'Tier 2 Allowances'!$B$14:$C$34,2,FALSE),0)</f>
        <v>0</v>
      </c>
      <c r="O52" s="20">
        <f>IF(AND(NOT(ISBLANK(N52)),NOT(ISBLANK(VLOOKUP($F52,'Tier 2 Allowances'!$A$2:$W$6,5,FALSE))),N52&lt;2),N52*VLOOKUP(N$3,'Tier 2 Allowances'!$B$14:$C$34,2,FALSE),0)</f>
        <v>0</v>
      </c>
      <c r="Q52" s="20">
        <f>IF(AND(NOT(ISBLANK(P52)),ISBLANK(R52),NOT(ISBLANK(VLOOKUP($F52,'Tier 2 Allowances'!$A$2:$W$6,6,FALSE))),P52&lt;2),P52*VLOOKUP(P$3,'Tier 2 Allowances'!$B$14:$C$34,2,FALSE),0)</f>
        <v>0</v>
      </c>
      <c r="S52" s="20">
        <f>IF(AND(NOT(ISBLANK(R52)),NOT(ISBLANK(VLOOKUP($F52,'Tier 2 Allowances'!$A$2:$W$6,7,FALSE))),R52&lt;2),R52*VLOOKUP(R$3,'Tier 2 Allowances'!$B$14:$C$34,2,FALSE),0)</f>
        <v>0</v>
      </c>
      <c r="U52" s="20">
        <f>IF(AND(NOT(ISBLANK(T52)),NOT(ISBLANK(VLOOKUP($F52,'Tier 2 Allowances'!$A$2:$W$6,8,FALSE)))*T52&lt;2),T52*VLOOKUP(T$3,'Tier 2 Allowances'!$B$14:$C$34,2,FALSE),0)</f>
        <v>0</v>
      </c>
      <c r="W52" s="20">
        <f>IF(AND(NOT(ISBLANK(V52)),ISBLANK(AB52),NOT(ISBLANK(VLOOKUP($F52,'Tier 2 Allowances'!$A$2:$W$6, 9,FALSE))),V52&lt;2),V52*VLOOKUP(V$3,'Tier 2 Allowances'!$B$14:$C$34,2,FALSE),0)</f>
        <v>0</v>
      </c>
      <c r="Y52" s="20">
        <f>IF(AND(NOT(ISBLANK(X52)),NOT(ISBLANK(VLOOKUP($F52,'Tier 2 Allowances'!$A$2:$W$6, 10,FALSE))),X52&lt;2),X52*VLOOKUP(X$3,'Tier 2 Allowances'!$B$14:$C$34,2,FALSE),0)</f>
        <v>0</v>
      </c>
      <c r="AA52" s="20">
        <f>IF(AND(NOT(ISBLANK(Z52)),ISBLANK(AB52),NOT(ISBLANK(VLOOKUP($F52,'Tier 2 Allowances'!$A$2:$W$6, 11,FALSE))),Z52&lt;2),Z52*VLOOKUP(Z$3,'Tier 2 Allowances'!$B$14:$C$34,2,FALSE),0)</f>
        <v>0</v>
      </c>
      <c r="AC52" s="20">
        <f>IF(AND(NOT(ISBLANK(AB52)),NOT(ISBLANK(VLOOKUP($F52,'Tier 2 Allowances'!$A$2:$W$6, 12,FALSE))),AB52&lt;2),AB52*VLOOKUP(AB$3,'Tier 2 Allowances'!$B$14:$C$34,2,FALSE),0)</f>
        <v>0</v>
      </c>
      <c r="AE52" s="20">
        <f>IF(AND(NOT(ISBLANK(AD52)),NOT(ISBLANK(VLOOKUP($F52,'Tier 2 Allowances'!$A$2:$W$6, 13,FALSE))),AD52&lt;2),AD52*VLOOKUP(AD$3,'Tier 2 Allowances'!$B$14:$C$34,2,FALSE),0)</f>
        <v>0</v>
      </c>
      <c r="AG52" s="20">
        <f>IF(AND(NOT(ISBLANK(AF52)),NOT(ISBLANK(VLOOKUP($F52,'Tier 2 Allowances'!$A$2:$W$6, 14,FALSE))),AF52&lt;2),AF52*VLOOKUP(AD$3,'Tier 2 Allowances'!$B$14:$C$34,2,FALSE),0)</f>
        <v>0</v>
      </c>
      <c r="AI52" s="20">
        <f>IF(AND(NOT(ISBLANK(AH52)),NOT(ISBLANK(VLOOKUP($F52,'Tier 2 Allowances'!$A$2:$W$6, 15,FALSE))),AH52&lt;2),AH52*VLOOKUP(AH$3,'Tier 2 Allowances'!$B$14:$C$34,2,FALSE),0)</f>
        <v>0</v>
      </c>
      <c r="AK52" s="20">
        <f>IF(AND(NOT(ISBLANK(AJ52)),NOT(ISBLANK(VLOOKUP($F52,'Tier 2 Allowances'!$A$2:$W$6, 18,FALSE))),AJ52&lt;6),AJ52*VLOOKUP(AJ$3,'Tier 2 Allowances'!$B$14:$C$34,2,FALSE),0)</f>
        <v>0</v>
      </c>
      <c r="AM52" s="20">
        <f>IF(AND(NOT(ISBLANK(AL52)),NOT(ISBLANK(VLOOKUP($F52,'Tier 2 Allowances'!$A$2:$W$6, 17,FALSE))),AL52&lt;2),AL52*VLOOKUP(AL$3,'Tier 2 Allowances'!$B$14:$C$34,2,FALSE),0)</f>
        <v>0</v>
      </c>
      <c r="AO52" s="20">
        <f>IF(AND(NOT(ISBLANK(AN52)),NOT(ISBLANK(VLOOKUP($F52,'Tier 2 Allowances'!$A$2:$W$6, 18,FALSE))),AN52&lt;11),AN52*VLOOKUP(AN$3,'Tier 2 Allowances'!$B$14:$C$34,2,FALSE),0)</f>
        <v>0</v>
      </c>
      <c r="AQ52" s="20">
        <f>IF(AND(NOT(ISBLANK(AP52)),NOT(ISBLANK(VLOOKUP($F52,'Tier 2 Allowances'!$A$2:$W$6, 19,FALSE))),AP52&lt;11),AP52*VLOOKUP(AP$3,'Tier 2 Allowances'!$B$14:$C$34,2,FALSE),0)</f>
        <v>0</v>
      </c>
      <c r="AS52" s="20">
        <f>IF(AND(NOT(ISBLANK(AR52)),NOT(ISBLANK(VLOOKUP($F52,'Tier 2 Allowances'!$A$2:$W$6, 20,FALSE))),AR52&lt;2),AR52*VLOOKUP(AR$3,'Tier 2 Allowances'!$B$14:$C$34,2,FALSE),0)</f>
        <v>0</v>
      </c>
      <c r="AU52" s="20">
        <f>IF(AND(NOT(ISBLANK(AT52)),NOT(ISBLANK(VLOOKUP($F52,'Tier 2 Allowances'!$A$2:$W$6, 21,FALSE))),AT52&lt;2),AT52*VLOOKUP(AT$3,'Tier 2 Allowances'!$B$14:$C$34,2,FALSE),0)</f>
        <v>0</v>
      </c>
      <c r="AW52" s="20">
        <f>IF(AND(NOT(ISBLANK(AV52)),NOT(ISBLANK(VLOOKUP($F52,'Tier 2 Allowances'!$A$2:$W$6, 22,FALSE))),AV52&lt;2),AV52*VLOOKUP(AV$3,'Tier 2 Allowances'!$B$14:$C$34,2,FALSE),0)</f>
        <v>0</v>
      </c>
      <c r="AY52" s="20">
        <f>IF(AND(NOT(ISBLANK(AX52)),NOT(ISBLANK(VLOOKUP($F52,'Tier 2 Allowances'!$A$2:$W$6, 23,FALSE))),AX52&lt;2),AX52*VLOOKUP(AX$3,'Tier 2 Allowances'!$B$14:$C$34,2,FALSE),0)</f>
        <v>0</v>
      </c>
      <c r="BA52" s="21">
        <f t="shared" si="0"/>
        <v>14</v>
      </c>
      <c r="BC52" s="21">
        <f t="shared" si="1"/>
        <v>10</v>
      </c>
      <c r="BE52" s="21">
        <f t="shared" si="2"/>
        <v>0</v>
      </c>
      <c r="BG52" s="20">
        <f t="shared" si="3"/>
        <v>0</v>
      </c>
      <c r="BH52" s="20" t="str">
        <f t="shared" si="4"/>
        <v/>
      </c>
      <c r="BI52" s="21" t="str">
        <f t="shared" si="5"/>
        <v/>
      </c>
      <c r="BJ52" s="19"/>
      <c r="BK52" s="78"/>
      <c r="BL52" s="79" t="str">
        <f t="shared" si="6"/>
        <v/>
      </c>
      <c r="BM52" s="78"/>
      <c r="BN52" s="78"/>
    </row>
    <row r="53" spans="5:66">
      <c r="E53" s="17"/>
      <c r="G53" s="20">
        <f>IF(ISBLANK(F53),0,VLOOKUP($F53,'Tier 2 Allowances'!$A$2:$B$6,2,FALSE))</f>
        <v>0</v>
      </c>
      <c r="H53" s="85"/>
      <c r="I53" s="85"/>
      <c r="K53" s="20">
        <f>IF(AND(NOT(ISBLANK(J53)),NOT(ISBLANK(VLOOKUP($F53,'Tier 2 Allowances'!$A$2:$W$6,3,FALSE))),J53&lt;3), J53*VLOOKUP(J$3,'Tier 2 Allowances'!$B$14:$C$34,2,FALSE),0)</f>
        <v>0</v>
      </c>
      <c r="M53" s="20">
        <f>IF(AND(NOT(ISBLANK(L53)),NOT(ISBLANK(VLOOKUP($F53,'Tier 2 Allowances'!$A$2:$W$6,4,FALSE))),L53&lt;3),L53* VLOOKUP(L$3,'Tier 2 Allowances'!$B$14:$C$34,2,FALSE),0)</f>
        <v>0</v>
      </c>
      <c r="O53" s="20">
        <f>IF(AND(NOT(ISBLANK(N53)),NOT(ISBLANK(VLOOKUP($F53,'Tier 2 Allowances'!$A$2:$W$6,5,FALSE))),N53&lt;2),N53*VLOOKUP(N$3,'Tier 2 Allowances'!$B$14:$C$34,2,FALSE),0)</f>
        <v>0</v>
      </c>
      <c r="Q53" s="20">
        <f>IF(AND(NOT(ISBLANK(P53)),ISBLANK(R53),NOT(ISBLANK(VLOOKUP($F53,'Tier 2 Allowances'!$A$2:$W$6,6,FALSE))),P53&lt;2),P53*VLOOKUP(P$3,'Tier 2 Allowances'!$B$14:$C$34,2,FALSE),0)</f>
        <v>0</v>
      </c>
      <c r="S53" s="20">
        <f>IF(AND(NOT(ISBLANK(R53)),NOT(ISBLANK(VLOOKUP($F53,'Tier 2 Allowances'!$A$2:$W$6,7,FALSE))),R53&lt;2),R53*VLOOKUP(R$3,'Tier 2 Allowances'!$B$14:$C$34,2,FALSE),0)</f>
        <v>0</v>
      </c>
      <c r="U53" s="20">
        <f>IF(AND(NOT(ISBLANK(T53)),NOT(ISBLANK(VLOOKUP($F53,'Tier 2 Allowances'!$A$2:$W$6,8,FALSE)))*T53&lt;2),T53*VLOOKUP(T$3,'Tier 2 Allowances'!$B$14:$C$34,2,FALSE),0)</f>
        <v>0</v>
      </c>
      <c r="W53" s="20">
        <f>IF(AND(NOT(ISBLANK(V53)),ISBLANK(AB53),NOT(ISBLANK(VLOOKUP($F53,'Tier 2 Allowances'!$A$2:$W$6, 9,FALSE))),V53&lt;2),V53*VLOOKUP(V$3,'Tier 2 Allowances'!$B$14:$C$34,2,FALSE),0)</f>
        <v>0</v>
      </c>
      <c r="Y53" s="20">
        <f>IF(AND(NOT(ISBLANK(X53)),NOT(ISBLANK(VLOOKUP($F53,'Tier 2 Allowances'!$A$2:$W$6, 10,FALSE))),X53&lt;2),X53*VLOOKUP(X$3,'Tier 2 Allowances'!$B$14:$C$34,2,FALSE),0)</f>
        <v>0</v>
      </c>
      <c r="AA53" s="20">
        <f>IF(AND(NOT(ISBLANK(Z53)),ISBLANK(AB53),NOT(ISBLANK(VLOOKUP($F53,'Tier 2 Allowances'!$A$2:$W$6, 11,FALSE))),Z53&lt;2),Z53*VLOOKUP(Z$3,'Tier 2 Allowances'!$B$14:$C$34,2,FALSE),0)</f>
        <v>0</v>
      </c>
      <c r="AC53" s="20">
        <f>IF(AND(NOT(ISBLANK(AB53)),NOT(ISBLANK(VLOOKUP($F53,'Tier 2 Allowances'!$A$2:$W$6, 12,FALSE))),AB53&lt;2),AB53*VLOOKUP(AB$3,'Tier 2 Allowances'!$B$14:$C$34,2,FALSE),0)</f>
        <v>0</v>
      </c>
      <c r="AE53" s="20">
        <f>IF(AND(NOT(ISBLANK(AD53)),NOT(ISBLANK(VLOOKUP($F53,'Tier 2 Allowances'!$A$2:$W$6, 13,FALSE))),AD53&lt;2),AD53*VLOOKUP(AD$3,'Tier 2 Allowances'!$B$14:$C$34,2,FALSE),0)</f>
        <v>0</v>
      </c>
      <c r="AG53" s="20">
        <f>IF(AND(NOT(ISBLANK(AF53)),NOT(ISBLANK(VLOOKUP($F53,'Tier 2 Allowances'!$A$2:$W$6, 14,FALSE))),AF53&lt;2),AF53*VLOOKUP(AD$3,'Tier 2 Allowances'!$B$14:$C$34,2,FALSE),0)</f>
        <v>0</v>
      </c>
      <c r="AI53" s="20">
        <f>IF(AND(NOT(ISBLANK(AH53)),NOT(ISBLANK(VLOOKUP($F53,'Tier 2 Allowances'!$A$2:$W$6, 15,FALSE))),AH53&lt;2),AH53*VLOOKUP(AH$3,'Tier 2 Allowances'!$B$14:$C$34,2,FALSE),0)</f>
        <v>0</v>
      </c>
      <c r="AK53" s="20">
        <f>IF(AND(NOT(ISBLANK(AJ53)),NOT(ISBLANK(VLOOKUP($F53,'Tier 2 Allowances'!$A$2:$W$6, 18,FALSE))),AJ53&lt;6),AJ53*VLOOKUP(AJ$3,'Tier 2 Allowances'!$B$14:$C$34,2,FALSE),0)</f>
        <v>0</v>
      </c>
      <c r="AM53" s="20">
        <f>IF(AND(NOT(ISBLANK(AL53)),NOT(ISBLANK(VLOOKUP($F53,'Tier 2 Allowances'!$A$2:$W$6, 17,FALSE))),AL53&lt;2),AL53*VLOOKUP(AL$3,'Tier 2 Allowances'!$B$14:$C$34,2,FALSE),0)</f>
        <v>0</v>
      </c>
      <c r="AO53" s="20">
        <f>IF(AND(NOT(ISBLANK(AN53)),NOT(ISBLANK(VLOOKUP($F53,'Tier 2 Allowances'!$A$2:$W$6, 18,FALSE))),AN53&lt;11),AN53*VLOOKUP(AN$3,'Tier 2 Allowances'!$B$14:$C$34,2,FALSE),0)</f>
        <v>0</v>
      </c>
      <c r="AQ53" s="20">
        <f>IF(AND(NOT(ISBLANK(AP53)),NOT(ISBLANK(VLOOKUP($F53,'Tier 2 Allowances'!$A$2:$W$6, 19,FALSE))),AP53&lt;11),AP53*VLOOKUP(AP$3,'Tier 2 Allowances'!$B$14:$C$34,2,FALSE),0)</f>
        <v>0</v>
      </c>
      <c r="AS53" s="20">
        <f>IF(AND(NOT(ISBLANK(AR53)),NOT(ISBLANK(VLOOKUP($F53,'Tier 2 Allowances'!$A$2:$W$6, 20,FALSE))),AR53&lt;2),AR53*VLOOKUP(AR$3,'Tier 2 Allowances'!$B$14:$C$34,2,FALSE),0)</f>
        <v>0</v>
      </c>
      <c r="AU53" s="20">
        <f>IF(AND(NOT(ISBLANK(AT53)),NOT(ISBLANK(VLOOKUP($F53,'Tier 2 Allowances'!$A$2:$W$6, 21,FALSE))),AT53&lt;2),AT53*VLOOKUP(AT$3,'Tier 2 Allowances'!$B$14:$C$34,2,FALSE),0)</f>
        <v>0</v>
      </c>
      <c r="AW53" s="20">
        <f>IF(AND(NOT(ISBLANK(AV53)),NOT(ISBLANK(VLOOKUP($F53,'Tier 2 Allowances'!$A$2:$W$6, 22,FALSE))),AV53&lt;2),AV53*VLOOKUP(AV$3,'Tier 2 Allowances'!$B$14:$C$34,2,FALSE),0)</f>
        <v>0</v>
      </c>
      <c r="AY53" s="20">
        <f>IF(AND(NOT(ISBLANK(AX53)),NOT(ISBLANK(VLOOKUP($F53,'Tier 2 Allowances'!$A$2:$W$6, 23,FALSE))),AX53&lt;2),AX53*VLOOKUP(AX$3,'Tier 2 Allowances'!$B$14:$C$34,2,FALSE),0)</f>
        <v>0</v>
      </c>
      <c r="BA53" s="21">
        <f t="shared" si="0"/>
        <v>14</v>
      </c>
      <c r="BC53" s="21">
        <f t="shared" si="1"/>
        <v>10</v>
      </c>
      <c r="BE53" s="21">
        <f t="shared" si="2"/>
        <v>0</v>
      </c>
      <c r="BG53" s="20">
        <f t="shared" si="3"/>
        <v>0</v>
      </c>
      <c r="BH53" s="20" t="str">
        <f t="shared" si="4"/>
        <v/>
      </c>
      <c r="BI53" s="21" t="str">
        <f t="shared" si="5"/>
        <v/>
      </c>
      <c r="BJ53" s="19"/>
      <c r="BK53" s="78"/>
      <c r="BL53" s="79" t="str">
        <f t="shared" si="6"/>
        <v/>
      </c>
      <c r="BM53" s="78"/>
      <c r="BN53" s="78"/>
    </row>
    <row r="54" spans="5:66">
      <c r="E54" s="17"/>
      <c r="G54" s="20">
        <f>IF(ISBLANK(F54),0,VLOOKUP($F54,'Tier 2 Allowances'!$A$2:$B$6,2,FALSE))</f>
        <v>0</v>
      </c>
      <c r="H54" s="85"/>
      <c r="I54" s="85"/>
      <c r="K54" s="20">
        <f>IF(AND(NOT(ISBLANK(J54)),NOT(ISBLANK(VLOOKUP($F54,'Tier 2 Allowances'!$A$2:$W$6,3,FALSE))),J54&lt;3), J54*VLOOKUP(J$3,'Tier 2 Allowances'!$B$14:$C$34,2,FALSE),0)</f>
        <v>0</v>
      </c>
      <c r="M54" s="20">
        <f>IF(AND(NOT(ISBLANK(L54)),NOT(ISBLANK(VLOOKUP($F54,'Tier 2 Allowances'!$A$2:$W$6,4,FALSE))),L54&lt;3),L54* VLOOKUP(L$3,'Tier 2 Allowances'!$B$14:$C$34,2,FALSE),0)</f>
        <v>0</v>
      </c>
      <c r="O54" s="20">
        <f>IF(AND(NOT(ISBLANK(N54)),NOT(ISBLANK(VLOOKUP($F54,'Tier 2 Allowances'!$A$2:$W$6,5,FALSE))),N54&lt;2),N54*VLOOKUP(N$3,'Tier 2 Allowances'!$B$14:$C$34,2,FALSE),0)</f>
        <v>0</v>
      </c>
      <c r="Q54" s="20">
        <f>IF(AND(NOT(ISBLANK(P54)),ISBLANK(R54),NOT(ISBLANK(VLOOKUP($F54,'Tier 2 Allowances'!$A$2:$W$6,6,FALSE))),P54&lt;2),P54*VLOOKUP(P$3,'Tier 2 Allowances'!$B$14:$C$34,2,FALSE),0)</f>
        <v>0</v>
      </c>
      <c r="S54" s="20">
        <f>IF(AND(NOT(ISBLANK(R54)),NOT(ISBLANK(VLOOKUP($F54,'Tier 2 Allowances'!$A$2:$W$6,7,FALSE))),R54&lt;2),R54*VLOOKUP(R$3,'Tier 2 Allowances'!$B$14:$C$34,2,FALSE),0)</f>
        <v>0</v>
      </c>
      <c r="U54" s="20">
        <f>IF(AND(NOT(ISBLANK(T54)),NOT(ISBLANK(VLOOKUP($F54,'Tier 2 Allowances'!$A$2:$W$6,8,FALSE)))*T54&lt;2),T54*VLOOKUP(T$3,'Tier 2 Allowances'!$B$14:$C$34,2,FALSE),0)</f>
        <v>0</v>
      </c>
      <c r="W54" s="20">
        <f>IF(AND(NOT(ISBLANK(V54)),ISBLANK(AB54),NOT(ISBLANK(VLOOKUP($F54,'Tier 2 Allowances'!$A$2:$W$6, 9,FALSE))),V54&lt;2),V54*VLOOKUP(V$3,'Tier 2 Allowances'!$B$14:$C$34,2,FALSE),0)</f>
        <v>0</v>
      </c>
      <c r="Y54" s="20">
        <f>IF(AND(NOT(ISBLANK(X54)),NOT(ISBLANK(VLOOKUP($F54,'Tier 2 Allowances'!$A$2:$W$6, 10,FALSE))),X54&lt;2),X54*VLOOKUP(X$3,'Tier 2 Allowances'!$B$14:$C$34,2,FALSE),0)</f>
        <v>0</v>
      </c>
      <c r="AA54" s="20">
        <f>IF(AND(NOT(ISBLANK(Z54)),ISBLANK(AB54),NOT(ISBLANK(VLOOKUP($F54,'Tier 2 Allowances'!$A$2:$W$6, 11,FALSE))),Z54&lt;2),Z54*VLOOKUP(Z$3,'Tier 2 Allowances'!$B$14:$C$34,2,FALSE),0)</f>
        <v>0</v>
      </c>
      <c r="AC54" s="20">
        <f>IF(AND(NOT(ISBLANK(AB54)),NOT(ISBLANK(VLOOKUP($F54,'Tier 2 Allowances'!$A$2:$W$6, 12,FALSE))),AB54&lt;2),AB54*VLOOKUP(AB$3,'Tier 2 Allowances'!$B$14:$C$34,2,FALSE),0)</f>
        <v>0</v>
      </c>
      <c r="AE54" s="20">
        <f>IF(AND(NOT(ISBLANK(AD54)),NOT(ISBLANK(VLOOKUP($F54,'Tier 2 Allowances'!$A$2:$W$6, 13,FALSE))),AD54&lt;2),AD54*VLOOKUP(AD$3,'Tier 2 Allowances'!$B$14:$C$34,2,FALSE),0)</f>
        <v>0</v>
      </c>
      <c r="AG54" s="20">
        <f>IF(AND(NOT(ISBLANK(AF54)),NOT(ISBLANK(VLOOKUP($F54,'Tier 2 Allowances'!$A$2:$W$6, 14,FALSE))),AF54&lt;2),AF54*VLOOKUP(AD$3,'Tier 2 Allowances'!$B$14:$C$34,2,FALSE),0)</f>
        <v>0</v>
      </c>
      <c r="AI54" s="20">
        <f>IF(AND(NOT(ISBLANK(AH54)),NOT(ISBLANK(VLOOKUP($F54,'Tier 2 Allowances'!$A$2:$W$6, 15,FALSE))),AH54&lt;2),AH54*VLOOKUP(AH$3,'Tier 2 Allowances'!$B$14:$C$34,2,FALSE),0)</f>
        <v>0</v>
      </c>
      <c r="AK54" s="20">
        <f>IF(AND(NOT(ISBLANK(AJ54)),NOT(ISBLANK(VLOOKUP($F54,'Tier 2 Allowances'!$A$2:$W$6, 18,FALSE))),AJ54&lt;6),AJ54*VLOOKUP(AJ$3,'Tier 2 Allowances'!$B$14:$C$34,2,FALSE),0)</f>
        <v>0</v>
      </c>
      <c r="AM54" s="20">
        <f>IF(AND(NOT(ISBLANK(AL54)),NOT(ISBLANK(VLOOKUP($F54,'Tier 2 Allowances'!$A$2:$W$6, 17,FALSE))),AL54&lt;2),AL54*VLOOKUP(AL$3,'Tier 2 Allowances'!$B$14:$C$34,2,FALSE),0)</f>
        <v>0</v>
      </c>
      <c r="AO54" s="20">
        <f>IF(AND(NOT(ISBLANK(AN54)),NOT(ISBLANK(VLOOKUP($F54,'Tier 2 Allowances'!$A$2:$W$6, 18,FALSE))),AN54&lt;11),AN54*VLOOKUP(AN$3,'Tier 2 Allowances'!$B$14:$C$34,2,FALSE),0)</f>
        <v>0</v>
      </c>
      <c r="AQ54" s="20">
        <f>IF(AND(NOT(ISBLANK(AP54)),NOT(ISBLANK(VLOOKUP($F54,'Tier 2 Allowances'!$A$2:$W$6, 19,FALSE))),AP54&lt;11),AP54*VLOOKUP(AP$3,'Tier 2 Allowances'!$B$14:$C$34,2,FALSE),0)</f>
        <v>0</v>
      </c>
      <c r="AS54" s="20">
        <f>IF(AND(NOT(ISBLANK(AR54)),NOT(ISBLANK(VLOOKUP($F54,'Tier 2 Allowances'!$A$2:$W$6, 20,FALSE))),AR54&lt;2),AR54*VLOOKUP(AR$3,'Tier 2 Allowances'!$B$14:$C$34,2,FALSE),0)</f>
        <v>0</v>
      </c>
      <c r="AU54" s="20">
        <f>IF(AND(NOT(ISBLANK(AT54)),NOT(ISBLANK(VLOOKUP($F54,'Tier 2 Allowances'!$A$2:$W$6, 21,FALSE))),AT54&lt;2),AT54*VLOOKUP(AT$3,'Tier 2 Allowances'!$B$14:$C$34,2,FALSE),0)</f>
        <v>0</v>
      </c>
      <c r="AW54" s="20">
        <f>IF(AND(NOT(ISBLANK(AV54)),NOT(ISBLANK(VLOOKUP($F54,'Tier 2 Allowances'!$A$2:$W$6, 22,FALSE))),AV54&lt;2),AV54*VLOOKUP(AV$3,'Tier 2 Allowances'!$B$14:$C$34,2,FALSE),0)</f>
        <v>0</v>
      </c>
      <c r="AY54" s="20">
        <f>IF(AND(NOT(ISBLANK(AX54)),NOT(ISBLANK(VLOOKUP($F54,'Tier 2 Allowances'!$A$2:$W$6, 23,FALSE))),AX54&lt;2),AX54*VLOOKUP(AX$3,'Tier 2 Allowances'!$B$14:$C$34,2,FALSE),0)</f>
        <v>0</v>
      </c>
      <c r="BA54" s="21">
        <f t="shared" si="0"/>
        <v>14</v>
      </c>
      <c r="BC54" s="21">
        <f t="shared" si="1"/>
        <v>10</v>
      </c>
      <c r="BE54" s="21">
        <f t="shared" si="2"/>
        <v>0</v>
      </c>
      <c r="BG54" s="20">
        <f t="shared" si="3"/>
        <v>0</v>
      </c>
      <c r="BH54" s="20" t="str">
        <f t="shared" si="4"/>
        <v/>
      </c>
      <c r="BI54" s="21" t="str">
        <f t="shared" si="5"/>
        <v/>
      </c>
      <c r="BJ54" s="19"/>
      <c r="BK54" s="78"/>
      <c r="BL54" s="79" t="str">
        <f t="shared" si="6"/>
        <v/>
      </c>
      <c r="BM54" s="78"/>
      <c r="BN54" s="78"/>
    </row>
    <row r="55" spans="5:66">
      <c r="E55" s="17"/>
      <c r="G55" s="20">
        <f>IF(ISBLANK(F55),0,VLOOKUP($F55,'Tier 2 Allowances'!$A$2:$B$6,2,FALSE))</f>
        <v>0</v>
      </c>
      <c r="H55" s="85"/>
      <c r="I55" s="85"/>
      <c r="K55" s="20">
        <f>IF(AND(NOT(ISBLANK(J55)),NOT(ISBLANK(VLOOKUP($F55,'Tier 2 Allowances'!$A$2:$W$6,3,FALSE))),J55&lt;3), J55*VLOOKUP(J$3,'Tier 2 Allowances'!$B$14:$C$34,2,FALSE),0)</f>
        <v>0</v>
      </c>
      <c r="M55" s="20">
        <f>IF(AND(NOT(ISBLANK(L55)),NOT(ISBLANK(VLOOKUP($F55,'Tier 2 Allowances'!$A$2:$W$6,4,FALSE))),L55&lt;3),L55* VLOOKUP(L$3,'Tier 2 Allowances'!$B$14:$C$34,2,FALSE),0)</f>
        <v>0</v>
      </c>
      <c r="O55" s="20">
        <f>IF(AND(NOT(ISBLANK(N55)),NOT(ISBLANK(VLOOKUP($F55,'Tier 2 Allowances'!$A$2:$W$6,5,FALSE))),N55&lt;2),N55*VLOOKUP(N$3,'Tier 2 Allowances'!$B$14:$C$34,2,FALSE),0)</f>
        <v>0</v>
      </c>
      <c r="Q55" s="20">
        <f>IF(AND(NOT(ISBLANK(P55)),ISBLANK(R55),NOT(ISBLANK(VLOOKUP($F55,'Tier 2 Allowances'!$A$2:$W$6,6,FALSE))),P55&lt;2),P55*VLOOKUP(P$3,'Tier 2 Allowances'!$B$14:$C$34,2,FALSE),0)</f>
        <v>0</v>
      </c>
      <c r="S55" s="20">
        <f>IF(AND(NOT(ISBLANK(R55)),NOT(ISBLANK(VLOOKUP($F55,'Tier 2 Allowances'!$A$2:$W$6,7,FALSE))),R55&lt;2),R55*VLOOKUP(R$3,'Tier 2 Allowances'!$B$14:$C$34,2,FALSE),0)</f>
        <v>0</v>
      </c>
      <c r="U55" s="20">
        <f>IF(AND(NOT(ISBLANK(T55)),NOT(ISBLANK(VLOOKUP($F55,'Tier 2 Allowances'!$A$2:$W$6,8,FALSE)))*T55&lt;2),T55*VLOOKUP(T$3,'Tier 2 Allowances'!$B$14:$C$34,2,FALSE),0)</f>
        <v>0</v>
      </c>
      <c r="W55" s="20">
        <f>IF(AND(NOT(ISBLANK(V55)),ISBLANK(AB55),NOT(ISBLANK(VLOOKUP($F55,'Tier 2 Allowances'!$A$2:$W$6, 9,FALSE))),V55&lt;2),V55*VLOOKUP(V$3,'Tier 2 Allowances'!$B$14:$C$34,2,FALSE),0)</f>
        <v>0</v>
      </c>
      <c r="Y55" s="20">
        <f>IF(AND(NOT(ISBLANK(X55)),NOT(ISBLANK(VLOOKUP($F55,'Tier 2 Allowances'!$A$2:$W$6, 10,FALSE))),X55&lt;2),X55*VLOOKUP(X$3,'Tier 2 Allowances'!$B$14:$C$34,2,FALSE),0)</f>
        <v>0</v>
      </c>
      <c r="AA55" s="20">
        <f>IF(AND(NOT(ISBLANK(Z55)),ISBLANK(AB55),NOT(ISBLANK(VLOOKUP($F55,'Tier 2 Allowances'!$A$2:$W$6, 11,FALSE))),Z55&lt;2),Z55*VLOOKUP(Z$3,'Tier 2 Allowances'!$B$14:$C$34,2,FALSE),0)</f>
        <v>0</v>
      </c>
      <c r="AC55" s="20">
        <f>IF(AND(NOT(ISBLANK(AB55)),NOT(ISBLANK(VLOOKUP($F55,'Tier 2 Allowances'!$A$2:$W$6, 12,FALSE))),AB55&lt;2),AB55*VLOOKUP(AB$3,'Tier 2 Allowances'!$B$14:$C$34,2,FALSE),0)</f>
        <v>0</v>
      </c>
      <c r="AE55" s="20">
        <f>IF(AND(NOT(ISBLANK(AD55)),NOT(ISBLANK(VLOOKUP($F55,'Tier 2 Allowances'!$A$2:$W$6, 13,FALSE))),AD55&lt;2),AD55*VLOOKUP(AD$3,'Tier 2 Allowances'!$B$14:$C$34,2,FALSE),0)</f>
        <v>0</v>
      </c>
      <c r="AG55" s="20">
        <f>IF(AND(NOT(ISBLANK(AF55)),NOT(ISBLANK(VLOOKUP($F55,'Tier 2 Allowances'!$A$2:$W$6, 14,FALSE))),AF55&lt;2),AF55*VLOOKUP(AD$3,'Tier 2 Allowances'!$B$14:$C$34,2,FALSE),0)</f>
        <v>0</v>
      </c>
      <c r="AI55" s="20">
        <f>IF(AND(NOT(ISBLANK(AH55)),NOT(ISBLANK(VLOOKUP($F55,'Tier 2 Allowances'!$A$2:$W$6, 15,FALSE))),AH55&lt;2),AH55*VLOOKUP(AH$3,'Tier 2 Allowances'!$B$14:$C$34,2,FALSE),0)</f>
        <v>0</v>
      </c>
      <c r="AK55" s="20">
        <f>IF(AND(NOT(ISBLANK(AJ55)),NOT(ISBLANK(VLOOKUP($F55,'Tier 2 Allowances'!$A$2:$W$6, 18,FALSE))),AJ55&lt;6),AJ55*VLOOKUP(AJ$3,'Tier 2 Allowances'!$B$14:$C$34,2,FALSE),0)</f>
        <v>0</v>
      </c>
      <c r="AM55" s="20">
        <f>IF(AND(NOT(ISBLANK(AL55)),NOT(ISBLANK(VLOOKUP($F55,'Tier 2 Allowances'!$A$2:$W$6, 17,FALSE))),AL55&lt;2),AL55*VLOOKUP(AL$3,'Tier 2 Allowances'!$B$14:$C$34,2,FALSE),0)</f>
        <v>0</v>
      </c>
      <c r="AO55" s="20">
        <f>IF(AND(NOT(ISBLANK(AN55)),NOT(ISBLANK(VLOOKUP($F55,'Tier 2 Allowances'!$A$2:$W$6, 18,FALSE))),AN55&lt;11),AN55*VLOOKUP(AN$3,'Tier 2 Allowances'!$B$14:$C$34,2,FALSE),0)</f>
        <v>0</v>
      </c>
      <c r="AQ55" s="20">
        <f>IF(AND(NOT(ISBLANK(AP55)),NOT(ISBLANK(VLOOKUP($F55,'Tier 2 Allowances'!$A$2:$W$6, 19,FALSE))),AP55&lt;11),AP55*VLOOKUP(AP$3,'Tier 2 Allowances'!$B$14:$C$34,2,FALSE),0)</f>
        <v>0</v>
      </c>
      <c r="AS55" s="20">
        <f>IF(AND(NOT(ISBLANK(AR55)),NOT(ISBLANK(VLOOKUP($F55,'Tier 2 Allowances'!$A$2:$W$6, 20,FALSE))),AR55&lt;2),AR55*VLOOKUP(AR$3,'Tier 2 Allowances'!$B$14:$C$34,2,FALSE),0)</f>
        <v>0</v>
      </c>
      <c r="AU55" s="20">
        <f>IF(AND(NOT(ISBLANK(AT55)),NOT(ISBLANK(VLOOKUP($F55,'Tier 2 Allowances'!$A$2:$W$6, 21,FALSE))),AT55&lt;2),AT55*VLOOKUP(AT$3,'Tier 2 Allowances'!$B$14:$C$34,2,FALSE),0)</f>
        <v>0</v>
      </c>
      <c r="AW55" s="20">
        <f>IF(AND(NOT(ISBLANK(AV55)),NOT(ISBLANK(VLOOKUP($F55,'Tier 2 Allowances'!$A$2:$W$6, 22,FALSE))),AV55&lt;2),AV55*VLOOKUP(AV$3,'Tier 2 Allowances'!$B$14:$C$34,2,FALSE),0)</f>
        <v>0</v>
      </c>
      <c r="AY55" s="20">
        <f>IF(AND(NOT(ISBLANK(AX55)),NOT(ISBLANK(VLOOKUP($F55,'Tier 2 Allowances'!$A$2:$W$6, 23,FALSE))),AX55&lt;2),AX55*VLOOKUP(AX$3,'Tier 2 Allowances'!$B$14:$C$34,2,FALSE),0)</f>
        <v>0</v>
      </c>
      <c r="BA55" s="21">
        <f t="shared" si="0"/>
        <v>14</v>
      </c>
      <c r="BC55" s="21">
        <f t="shared" si="1"/>
        <v>10</v>
      </c>
      <c r="BE55" s="21">
        <f t="shared" si="2"/>
        <v>0</v>
      </c>
      <c r="BG55" s="20">
        <f t="shared" si="3"/>
        <v>0</v>
      </c>
      <c r="BH55" s="20" t="str">
        <f t="shared" si="4"/>
        <v/>
      </c>
      <c r="BI55" s="21" t="str">
        <f t="shared" si="5"/>
        <v/>
      </c>
      <c r="BJ55" s="19"/>
      <c r="BK55" s="78"/>
      <c r="BL55" s="79" t="str">
        <f t="shared" si="6"/>
        <v/>
      </c>
      <c r="BM55" s="78"/>
      <c r="BN55" s="78"/>
    </row>
    <row r="56" spans="5:66">
      <c r="E56" s="17"/>
      <c r="G56" s="20">
        <f>IF(ISBLANK(F56),0,VLOOKUP($F56,'Tier 2 Allowances'!$A$2:$B$6,2,FALSE))</f>
        <v>0</v>
      </c>
      <c r="H56" s="85"/>
      <c r="I56" s="85"/>
      <c r="K56" s="20">
        <f>IF(AND(NOT(ISBLANK(J56)),NOT(ISBLANK(VLOOKUP($F56,'Tier 2 Allowances'!$A$2:$W$6,3,FALSE))),J56&lt;3), J56*VLOOKUP(J$3,'Tier 2 Allowances'!$B$14:$C$34,2,FALSE),0)</f>
        <v>0</v>
      </c>
      <c r="M56" s="20">
        <f>IF(AND(NOT(ISBLANK(L56)),NOT(ISBLANK(VLOOKUP($F56,'Tier 2 Allowances'!$A$2:$W$6,4,FALSE))),L56&lt;3),L56* VLOOKUP(L$3,'Tier 2 Allowances'!$B$14:$C$34,2,FALSE),0)</f>
        <v>0</v>
      </c>
      <c r="O56" s="20">
        <f>IF(AND(NOT(ISBLANK(N56)),NOT(ISBLANK(VLOOKUP($F56,'Tier 2 Allowances'!$A$2:$W$6,5,FALSE))),N56&lt;2),N56*VLOOKUP(N$3,'Tier 2 Allowances'!$B$14:$C$34,2,FALSE),0)</f>
        <v>0</v>
      </c>
      <c r="Q56" s="20">
        <f>IF(AND(NOT(ISBLANK(P56)),ISBLANK(R56),NOT(ISBLANK(VLOOKUP($F56,'Tier 2 Allowances'!$A$2:$W$6,6,FALSE))),P56&lt;2),P56*VLOOKUP(P$3,'Tier 2 Allowances'!$B$14:$C$34,2,FALSE),0)</f>
        <v>0</v>
      </c>
      <c r="S56" s="20">
        <f>IF(AND(NOT(ISBLANK(R56)),NOT(ISBLANK(VLOOKUP($F56,'Tier 2 Allowances'!$A$2:$W$6,7,FALSE))),R56&lt;2),R56*VLOOKUP(R$3,'Tier 2 Allowances'!$B$14:$C$34,2,FALSE),0)</f>
        <v>0</v>
      </c>
      <c r="U56" s="20">
        <f>IF(AND(NOT(ISBLANK(T56)),NOT(ISBLANK(VLOOKUP($F56,'Tier 2 Allowances'!$A$2:$W$6,8,FALSE)))*T56&lt;2),T56*VLOOKUP(T$3,'Tier 2 Allowances'!$B$14:$C$34,2,FALSE),0)</f>
        <v>0</v>
      </c>
      <c r="W56" s="20">
        <f>IF(AND(NOT(ISBLANK(V56)),ISBLANK(AB56),NOT(ISBLANK(VLOOKUP($F56,'Tier 2 Allowances'!$A$2:$W$6, 9,FALSE))),V56&lt;2),V56*VLOOKUP(V$3,'Tier 2 Allowances'!$B$14:$C$34,2,FALSE),0)</f>
        <v>0</v>
      </c>
      <c r="Y56" s="20">
        <f>IF(AND(NOT(ISBLANK(X56)),NOT(ISBLANK(VLOOKUP($F56,'Tier 2 Allowances'!$A$2:$W$6, 10,FALSE))),X56&lt;2),X56*VLOOKUP(X$3,'Tier 2 Allowances'!$B$14:$C$34,2,FALSE),0)</f>
        <v>0</v>
      </c>
      <c r="AA56" s="20">
        <f>IF(AND(NOT(ISBLANK(Z56)),ISBLANK(AB56),NOT(ISBLANK(VLOOKUP($F56,'Tier 2 Allowances'!$A$2:$W$6, 11,FALSE))),Z56&lt;2),Z56*VLOOKUP(Z$3,'Tier 2 Allowances'!$B$14:$C$34,2,FALSE),0)</f>
        <v>0</v>
      </c>
      <c r="AC56" s="20">
        <f>IF(AND(NOT(ISBLANK(AB56)),NOT(ISBLANK(VLOOKUP($F56,'Tier 2 Allowances'!$A$2:$W$6, 12,FALSE))),AB56&lt;2),AB56*VLOOKUP(AB$3,'Tier 2 Allowances'!$B$14:$C$34,2,FALSE),0)</f>
        <v>0</v>
      </c>
      <c r="AE56" s="20">
        <f>IF(AND(NOT(ISBLANK(AD56)),NOT(ISBLANK(VLOOKUP($F56,'Tier 2 Allowances'!$A$2:$W$6, 13,FALSE))),AD56&lt;2),AD56*VLOOKUP(AD$3,'Tier 2 Allowances'!$B$14:$C$34,2,FALSE),0)</f>
        <v>0</v>
      </c>
      <c r="AG56" s="20">
        <f>IF(AND(NOT(ISBLANK(AF56)),NOT(ISBLANK(VLOOKUP($F56,'Tier 2 Allowances'!$A$2:$W$6, 14,FALSE))),AF56&lt;2),AF56*VLOOKUP(AD$3,'Tier 2 Allowances'!$B$14:$C$34,2,FALSE),0)</f>
        <v>0</v>
      </c>
      <c r="AI56" s="20">
        <f>IF(AND(NOT(ISBLANK(AH56)),NOT(ISBLANK(VLOOKUP($F56,'Tier 2 Allowances'!$A$2:$W$6, 15,FALSE))),AH56&lt;2),AH56*VLOOKUP(AH$3,'Tier 2 Allowances'!$B$14:$C$34,2,FALSE),0)</f>
        <v>0</v>
      </c>
      <c r="AK56" s="20">
        <f>IF(AND(NOT(ISBLANK(AJ56)),NOT(ISBLANK(VLOOKUP($F56,'Tier 2 Allowances'!$A$2:$W$6, 18,FALSE))),AJ56&lt;6),AJ56*VLOOKUP(AJ$3,'Tier 2 Allowances'!$B$14:$C$34,2,FALSE),0)</f>
        <v>0</v>
      </c>
      <c r="AM56" s="20">
        <f>IF(AND(NOT(ISBLANK(AL56)),NOT(ISBLANK(VLOOKUP($F56,'Tier 2 Allowances'!$A$2:$W$6, 17,FALSE))),AL56&lt;2),AL56*VLOOKUP(AL$3,'Tier 2 Allowances'!$B$14:$C$34,2,FALSE),0)</f>
        <v>0</v>
      </c>
      <c r="AO56" s="20">
        <f>IF(AND(NOT(ISBLANK(AN56)),NOT(ISBLANK(VLOOKUP($F56,'Tier 2 Allowances'!$A$2:$W$6, 18,FALSE))),AN56&lt;11),AN56*VLOOKUP(AN$3,'Tier 2 Allowances'!$B$14:$C$34,2,FALSE),0)</f>
        <v>0</v>
      </c>
      <c r="AQ56" s="20">
        <f>IF(AND(NOT(ISBLANK(AP56)),NOT(ISBLANK(VLOOKUP($F56,'Tier 2 Allowances'!$A$2:$W$6, 19,FALSE))),AP56&lt;11),AP56*VLOOKUP(AP$3,'Tier 2 Allowances'!$B$14:$C$34,2,FALSE),0)</f>
        <v>0</v>
      </c>
      <c r="AS56" s="20">
        <f>IF(AND(NOT(ISBLANK(AR56)),NOT(ISBLANK(VLOOKUP($F56,'Tier 2 Allowances'!$A$2:$W$6, 20,FALSE))),AR56&lt;2),AR56*VLOOKUP(AR$3,'Tier 2 Allowances'!$B$14:$C$34,2,FALSE),0)</f>
        <v>0</v>
      </c>
      <c r="AU56" s="20">
        <f>IF(AND(NOT(ISBLANK(AT56)),NOT(ISBLANK(VLOOKUP($F56,'Tier 2 Allowances'!$A$2:$W$6, 21,FALSE))),AT56&lt;2),AT56*VLOOKUP(AT$3,'Tier 2 Allowances'!$B$14:$C$34,2,FALSE),0)</f>
        <v>0</v>
      </c>
      <c r="AW56" s="20">
        <f>IF(AND(NOT(ISBLANK(AV56)),NOT(ISBLANK(VLOOKUP($F56,'Tier 2 Allowances'!$A$2:$W$6, 22,FALSE))),AV56&lt;2),AV56*VLOOKUP(AV$3,'Tier 2 Allowances'!$B$14:$C$34,2,FALSE),0)</f>
        <v>0</v>
      </c>
      <c r="AY56" s="20">
        <f>IF(AND(NOT(ISBLANK(AX56)),NOT(ISBLANK(VLOOKUP($F56,'Tier 2 Allowances'!$A$2:$W$6, 23,FALSE))),AX56&lt;2),AX56*VLOOKUP(AX$3,'Tier 2 Allowances'!$B$14:$C$34,2,FALSE),0)</f>
        <v>0</v>
      </c>
      <c r="BA56" s="21">
        <f t="shared" si="0"/>
        <v>14</v>
      </c>
      <c r="BC56" s="21">
        <f t="shared" si="1"/>
        <v>10</v>
      </c>
      <c r="BE56" s="21">
        <f t="shared" si="2"/>
        <v>0</v>
      </c>
      <c r="BG56" s="20">
        <f t="shared" si="3"/>
        <v>0</v>
      </c>
      <c r="BH56" s="20" t="str">
        <f t="shared" si="4"/>
        <v/>
      </c>
      <c r="BI56" s="21" t="str">
        <f t="shared" si="5"/>
        <v/>
      </c>
      <c r="BJ56" s="19"/>
      <c r="BK56" s="78"/>
      <c r="BL56" s="79" t="str">
        <f t="shared" si="6"/>
        <v/>
      </c>
      <c r="BM56" s="78"/>
      <c r="BN56" s="78"/>
    </row>
    <row r="57" spans="5:66">
      <c r="E57" s="17"/>
      <c r="G57" s="20">
        <f>IF(ISBLANK(F57),0,VLOOKUP($F57,'Tier 2 Allowances'!$A$2:$B$6,2,FALSE))</f>
        <v>0</v>
      </c>
      <c r="H57" s="85"/>
      <c r="I57" s="85"/>
      <c r="K57" s="20">
        <f>IF(AND(NOT(ISBLANK(J57)),NOT(ISBLANK(VLOOKUP($F57,'Tier 2 Allowances'!$A$2:$W$6,3,FALSE))),J57&lt;3), J57*VLOOKUP(J$3,'Tier 2 Allowances'!$B$14:$C$34,2,FALSE),0)</f>
        <v>0</v>
      </c>
      <c r="M57" s="20">
        <f>IF(AND(NOT(ISBLANK(L57)),NOT(ISBLANK(VLOOKUP($F57,'Tier 2 Allowances'!$A$2:$W$6,4,FALSE))),L57&lt;3),L57* VLOOKUP(L$3,'Tier 2 Allowances'!$B$14:$C$34,2,FALSE),0)</f>
        <v>0</v>
      </c>
      <c r="O57" s="20">
        <f>IF(AND(NOT(ISBLANK(N57)),NOT(ISBLANK(VLOOKUP($F57,'Tier 2 Allowances'!$A$2:$W$6,5,FALSE))),N57&lt;2),N57*VLOOKUP(N$3,'Tier 2 Allowances'!$B$14:$C$34,2,FALSE),0)</f>
        <v>0</v>
      </c>
      <c r="Q57" s="20">
        <f>IF(AND(NOT(ISBLANK(P57)),ISBLANK(R57),NOT(ISBLANK(VLOOKUP($F57,'Tier 2 Allowances'!$A$2:$W$6,6,FALSE))),P57&lt;2),P57*VLOOKUP(P$3,'Tier 2 Allowances'!$B$14:$C$34,2,FALSE),0)</f>
        <v>0</v>
      </c>
      <c r="S57" s="20">
        <f>IF(AND(NOT(ISBLANK(R57)),NOT(ISBLANK(VLOOKUP($F57,'Tier 2 Allowances'!$A$2:$W$6,7,FALSE))),R57&lt;2),R57*VLOOKUP(R$3,'Tier 2 Allowances'!$B$14:$C$34,2,FALSE),0)</f>
        <v>0</v>
      </c>
      <c r="U57" s="20">
        <f>IF(AND(NOT(ISBLANK(T57)),NOT(ISBLANK(VLOOKUP($F57,'Tier 2 Allowances'!$A$2:$W$6,8,FALSE)))*T57&lt;2),T57*VLOOKUP(T$3,'Tier 2 Allowances'!$B$14:$C$34,2,FALSE),0)</f>
        <v>0</v>
      </c>
      <c r="W57" s="20">
        <f>IF(AND(NOT(ISBLANK(V57)),ISBLANK(AB57),NOT(ISBLANK(VLOOKUP($F57,'Tier 2 Allowances'!$A$2:$W$6, 9,FALSE))),V57&lt;2),V57*VLOOKUP(V$3,'Tier 2 Allowances'!$B$14:$C$34,2,FALSE),0)</f>
        <v>0</v>
      </c>
      <c r="Y57" s="20">
        <f>IF(AND(NOT(ISBLANK(X57)),NOT(ISBLANK(VLOOKUP($F57,'Tier 2 Allowances'!$A$2:$W$6, 10,FALSE))),X57&lt;2),X57*VLOOKUP(X$3,'Tier 2 Allowances'!$B$14:$C$34,2,FALSE),0)</f>
        <v>0</v>
      </c>
      <c r="AA57" s="20">
        <f>IF(AND(NOT(ISBLANK(Z57)),ISBLANK(AB57),NOT(ISBLANK(VLOOKUP($F57,'Tier 2 Allowances'!$A$2:$W$6, 11,FALSE))),Z57&lt;2),Z57*VLOOKUP(Z$3,'Tier 2 Allowances'!$B$14:$C$34,2,FALSE),0)</f>
        <v>0</v>
      </c>
      <c r="AC57" s="20">
        <f>IF(AND(NOT(ISBLANK(AB57)),NOT(ISBLANK(VLOOKUP($F57,'Tier 2 Allowances'!$A$2:$W$6, 12,FALSE))),AB57&lt;2),AB57*VLOOKUP(AB$3,'Tier 2 Allowances'!$B$14:$C$34,2,FALSE),0)</f>
        <v>0</v>
      </c>
      <c r="AE57" s="20">
        <f>IF(AND(NOT(ISBLANK(AD57)),NOT(ISBLANK(VLOOKUP($F57,'Tier 2 Allowances'!$A$2:$W$6, 13,FALSE))),AD57&lt;2),AD57*VLOOKUP(AD$3,'Tier 2 Allowances'!$B$14:$C$34,2,FALSE),0)</f>
        <v>0</v>
      </c>
      <c r="AG57" s="20">
        <f>IF(AND(NOT(ISBLANK(AF57)),NOT(ISBLANK(VLOOKUP($F57,'Tier 2 Allowances'!$A$2:$W$6, 14,FALSE))),AF57&lt;2),AF57*VLOOKUP(AD$3,'Tier 2 Allowances'!$B$14:$C$34,2,FALSE),0)</f>
        <v>0</v>
      </c>
      <c r="AI57" s="20">
        <f>IF(AND(NOT(ISBLANK(AH57)),NOT(ISBLANK(VLOOKUP($F57,'Tier 2 Allowances'!$A$2:$W$6, 15,FALSE))),AH57&lt;2),AH57*VLOOKUP(AH$3,'Tier 2 Allowances'!$B$14:$C$34,2,FALSE),0)</f>
        <v>0</v>
      </c>
      <c r="AK57" s="20">
        <f>IF(AND(NOT(ISBLANK(AJ57)),NOT(ISBLANK(VLOOKUP($F57,'Tier 2 Allowances'!$A$2:$W$6, 18,FALSE))),AJ57&lt;6),AJ57*VLOOKUP(AJ$3,'Tier 2 Allowances'!$B$14:$C$34,2,FALSE),0)</f>
        <v>0</v>
      </c>
      <c r="AM57" s="20">
        <f>IF(AND(NOT(ISBLANK(AL57)),NOT(ISBLANK(VLOOKUP($F57,'Tier 2 Allowances'!$A$2:$W$6, 17,FALSE))),AL57&lt;2),AL57*VLOOKUP(AL$3,'Tier 2 Allowances'!$B$14:$C$34,2,FALSE),0)</f>
        <v>0</v>
      </c>
      <c r="AO57" s="20">
        <f>IF(AND(NOT(ISBLANK(AN57)),NOT(ISBLANK(VLOOKUP($F57,'Tier 2 Allowances'!$A$2:$W$6, 18,FALSE))),AN57&lt;11),AN57*VLOOKUP(AN$3,'Tier 2 Allowances'!$B$14:$C$34,2,FALSE),0)</f>
        <v>0</v>
      </c>
      <c r="AQ57" s="20">
        <f>IF(AND(NOT(ISBLANK(AP57)),NOT(ISBLANK(VLOOKUP($F57,'Tier 2 Allowances'!$A$2:$W$6, 19,FALSE))),AP57&lt;11),AP57*VLOOKUP(AP$3,'Tier 2 Allowances'!$B$14:$C$34,2,FALSE),0)</f>
        <v>0</v>
      </c>
      <c r="AS57" s="20">
        <f>IF(AND(NOT(ISBLANK(AR57)),NOT(ISBLANK(VLOOKUP($F57,'Tier 2 Allowances'!$A$2:$W$6, 20,FALSE))),AR57&lt;2),AR57*VLOOKUP(AR$3,'Tier 2 Allowances'!$B$14:$C$34,2,FALSE),0)</f>
        <v>0</v>
      </c>
      <c r="AU57" s="20">
        <f>IF(AND(NOT(ISBLANK(AT57)),NOT(ISBLANK(VLOOKUP($F57,'Tier 2 Allowances'!$A$2:$W$6, 21,FALSE))),AT57&lt;2),AT57*VLOOKUP(AT$3,'Tier 2 Allowances'!$B$14:$C$34,2,FALSE),0)</f>
        <v>0</v>
      </c>
      <c r="AW57" s="20">
        <f>IF(AND(NOT(ISBLANK(AV57)),NOT(ISBLANK(VLOOKUP($F57,'Tier 2 Allowances'!$A$2:$W$6, 22,FALSE))),AV57&lt;2),AV57*VLOOKUP(AV$3,'Tier 2 Allowances'!$B$14:$C$34,2,FALSE),0)</f>
        <v>0</v>
      </c>
      <c r="AY57" s="20">
        <f>IF(AND(NOT(ISBLANK(AX57)),NOT(ISBLANK(VLOOKUP($F57,'Tier 2 Allowances'!$A$2:$W$6, 23,FALSE))),AX57&lt;2),AX57*VLOOKUP(AX$3,'Tier 2 Allowances'!$B$14:$C$34,2,FALSE),0)</f>
        <v>0</v>
      </c>
      <c r="BA57" s="21">
        <f t="shared" si="0"/>
        <v>14</v>
      </c>
      <c r="BC57" s="21">
        <f t="shared" si="1"/>
        <v>10</v>
      </c>
      <c r="BE57" s="21">
        <f t="shared" si="2"/>
        <v>0</v>
      </c>
      <c r="BG57" s="20">
        <f t="shared" si="3"/>
        <v>0</v>
      </c>
      <c r="BH57" s="20" t="str">
        <f t="shared" si="4"/>
        <v/>
      </c>
      <c r="BI57" s="21" t="str">
        <f t="shared" si="5"/>
        <v/>
      </c>
      <c r="BJ57" s="19"/>
      <c r="BK57" s="78"/>
      <c r="BL57" s="79" t="str">
        <f t="shared" si="6"/>
        <v/>
      </c>
      <c r="BM57" s="78"/>
      <c r="BN57" s="78"/>
    </row>
    <row r="58" spans="5:66">
      <c r="E58" s="17"/>
      <c r="G58" s="20">
        <f>IF(ISBLANK(F58),0,VLOOKUP($F58,'Tier 2 Allowances'!$A$2:$B$6,2,FALSE))</f>
        <v>0</v>
      </c>
      <c r="H58" s="85"/>
      <c r="I58" s="85"/>
      <c r="K58" s="20">
        <f>IF(AND(NOT(ISBLANK(J58)),NOT(ISBLANK(VLOOKUP($F58,'Tier 2 Allowances'!$A$2:$W$6,3,FALSE))),J58&lt;3), J58*VLOOKUP(J$3,'Tier 2 Allowances'!$B$14:$C$34,2,FALSE),0)</f>
        <v>0</v>
      </c>
      <c r="M58" s="20">
        <f>IF(AND(NOT(ISBLANK(L58)),NOT(ISBLANK(VLOOKUP($F58,'Tier 2 Allowances'!$A$2:$W$6,4,FALSE))),L58&lt;3),L58* VLOOKUP(L$3,'Tier 2 Allowances'!$B$14:$C$34,2,FALSE),0)</f>
        <v>0</v>
      </c>
      <c r="O58" s="20">
        <f>IF(AND(NOT(ISBLANK(N58)),NOT(ISBLANK(VLOOKUP($F58,'Tier 2 Allowances'!$A$2:$W$6,5,FALSE))),N58&lt;2),N58*VLOOKUP(N$3,'Tier 2 Allowances'!$B$14:$C$34,2,FALSE),0)</f>
        <v>0</v>
      </c>
      <c r="Q58" s="20">
        <f>IF(AND(NOT(ISBLANK(P58)),ISBLANK(R58),NOT(ISBLANK(VLOOKUP($F58,'Tier 2 Allowances'!$A$2:$W$6,6,FALSE))),P58&lt;2),P58*VLOOKUP(P$3,'Tier 2 Allowances'!$B$14:$C$34,2,FALSE),0)</f>
        <v>0</v>
      </c>
      <c r="S58" s="20">
        <f>IF(AND(NOT(ISBLANK(R58)),NOT(ISBLANK(VLOOKUP($F58,'Tier 2 Allowances'!$A$2:$W$6,7,FALSE))),R58&lt;2),R58*VLOOKUP(R$3,'Tier 2 Allowances'!$B$14:$C$34,2,FALSE),0)</f>
        <v>0</v>
      </c>
      <c r="U58" s="20">
        <f>IF(AND(NOT(ISBLANK(T58)),NOT(ISBLANK(VLOOKUP($F58,'Tier 2 Allowances'!$A$2:$W$6,8,FALSE)))*T58&lt;2),T58*VLOOKUP(T$3,'Tier 2 Allowances'!$B$14:$C$34,2,FALSE),0)</f>
        <v>0</v>
      </c>
      <c r="W58" s="20">
        <f>IF(AND(NOT(ISBLANK(V58)),ISBLANK(AB58),NOT(ISBLANK(VLOOKUP($F58,'Tier 2 Allowances'!$A$2:$W$6, 9,FALSE))),V58&lt;2),V58*VLOOKUP(V$3,'Tier 2 Allowances'!$B$14:$C$34,2,FALSE),0)</f>
        <v>0</v>
      </c>
      <c r="Y58" s="20">
        <f>IF(AND(NOT(ISBLANK(X58)),NOT(ISBLANK(VLOOKUP($F58,'Tier 2 Allowances'!$A$2:$W$6, 10,FALSE))),X58&lt;2),X58*VLOOKUP(X$3,'Tier 2 Allowances'!$B$14:$C$34,2,FALSE),0)</f>
        <v>0</v>
      </c>
      <c r="AA58" s="20">
        <f>IF(AND(NOT(ISBLANK(Z58)),ISBLANK(AB58),NOT(ISBLANK(VLOOKUP($F58,'Tier 2 Allowances'!$A$2:$W$6, 11,FALSE))),Z58&lt;2),Z58*VLOOKUP(Z$3,'Tier 2 Allowances'!$B$14:$C$34,2,FALSE),0)</f>
        <v>0</v>
      </c>
      <c r="AC58" s="20">
        <f>IF(AND(NOT(ISBLANK(AB58)),NOT(ISBLANK(VLOOKUP($F58,'Tier 2 Allowances'!$A$2:$W$6, 12,FALSE))),AB58&lt;2),AB58*VLOOKUP(AB$3,'Tier 2 Allowances'!$B$14:$C$34,2,FALSE),0)</f>
        <v>0</v>
      </c>
      <c r="AE58" s="20">
        <f>IF(AND(NOT(ISBLANK(AD58)),NOT(ISBLANK(VLOOKUP($F58,'Tier 2 Allowances'!$A$2:$W$6, 13,FALSE))),AD58&lt;2),AD58*VLOOKUP(AD$3,'Tier 2 Allowances'!$B$14:$C$34,2,FALSE),0)</f>
        <v>0</v>
      </c>
      <c r="AG58" s="20">
        <f>IF(AND(NOT(ISBLANK(AF58)),NOT(ISBLANK(VLOOKUP($F58,'Tier 2 Allowances'!$A$2:$W$6, 14,FALSE))),AF58&lt;2),AF58*VLOOKUP(AD$3,'Tier 2 Allowances'!$B$14:$C$34,2,FALSE),0)</f>
        <v>0</v>
      </c>
      <c r="AI58" s="20">
        <f>IF(AND(NOT(ISBLANK(AH58)),NOT(ISBLANK(VLOOKUP($F58,'Tier 2 Allowances'!$A$2:$W$6, 15,FALSE))),AH58&lt;2),AH58*VLOOKUP(AH$3,'Tier 2 Allowances'!$B$14:$C$34,2,FALSE),0)</f>
        <v>0</v>
      </c>
      <c r="AK58" s="20">
        <f>IF(AND(NOT(ISBLANK(AJ58)),NOT(ISBLANK(VLOOKUP($F58,'Tier 2 Allowances'!$A$2:$W$6, 18,FALSE))),AJ58&lt;6),AJ58*VLOOKUP(AJ$3,'Tier 2 Allowances'!$B$14:$C$34,2,FALSE),0)</f>
        <v>0</v>
      </c>
      <c r="AM58" s="20">
        <f>IF(AND(NOT(ISBLANK(AL58)),NOT(ISBLANK(VLOOKUP($F58,'Tier 2 Allowances'!$A$2:$W$6, 17,FALSE))),AL58&lt;2),AL58*VLOOKUP(AL$3,'Tier 2 Allowances'!$B$14:$C$34,2,FALSE),0)</f>
        <v>0</v>
      </c>
      <c r="AO58" s="20">
        <f>IF(AND(NOT(ISBLANK(AN58)),NOT(ISBLANK(VLOOKUP($F58,'Tier 2 Allowances'!$A$2:$W$6, 18,FALSE))),AN58&lt;11),AN58*VLOOKUP(AN$3,'Tier 2 Allowances'!$B$14:$C$34,2,FALSE),0)</f>
        <v>0</v>
      </c>
      <c r="AQ58" s="20">
        <f>IF(AND(NOT(ISBLANK(AP58)),NOT(ISBLANK(VLOOKUP($F58,'Tier 2 Allowances'!$A$2:$W$6, 19,FALSE))),AP58&lt;11),AP58*VLOOKUP(AP$3,'Tier 2 Allowances'!$B$14:$C$34,2,FALSE),0)</f>
        <v>0</v>
      </c>
      <c r="AS58" s="20">
        <f>IF(AND(NOT(ISBLANK(AR58)),NOT(ISBLANK(VLOOKUP($F58,'Tier 2 Allowances'!$A$2:$W$6, 20,FALSE))),AR58&lt;2),AR58*VLOOKUP(AR$3,'Tier 2 Allowances'!$B$14:$C$34,2,FALSE),0)</f>
        <v>0</v>
      </c>
      <c r="AU58" s="20">
        <f>IF(AND(NOT(ISBLANK(AT58)),NOT(ISBLANK(VLOOKUP($F58,'Tier 2 Allowances'!$A$2:$W$6, 21,FALSE))),AT58&lt;2),AT58*VLOOKUP(AT$3,'Tier 2 Allowances'!$B$14:$C$34,2,FALSE),0)</f>
        <v>0</v>
      </c>
      <c r="AW58" s="20">
        <f>IF(AND(NOT(ISBLANK(AV58)),NOT(ISBLANK(VLOOKUP($F58,'Tier 2 Allowances'!$A$2:$W$6, 22,FALSE))),AV58&lt;2),AV58*VLOOKUP(AV$3,'Tier 2 Allowances'!$B$14:$C$34,2,FALSE),0)</f>
        <v>0</v>
      </c>
      <c r="AY58" s="20">
        <f>IF(AND(NOT(ISBLANK(AX58)),NOT(ISBLANK(VLOOKUP($F58,'Tier 2 Allowances'!$A$2:$W$6, 23,FALSE))),AX58&lt;2),AX58*VLOOKUP(AX$3,'Tier 2 Allowances'!$B$14:$C$34,2,FALSE),0)</f>
        <v>0</v>
      </c>
      <c r="BA58" s="21">
        <f t="shared" si="0"/>
        <v>14</v>
      </c>
      <c r="BC58" s="21">
        <f t="shared" si="1"/>
        <v>10</v>
      </c>
      <c r="BE58" s="21">
        <f t="shared" si="2"/>
        <v>0</v>
      </c>
      <c r="BG58" s="20">
        <f t="shared" si="3"/>
        <v>0</v>
      </c>
      <c r="BH58" s="20" t="str">
        <f t="shared" si="4"/>
        <v/>
      </c>
      <c r="BI58" s="21" t="str">
        <f t="shared" si="5"/>
        <v/>
      </c>
      <c r="BJ58" s="19"/>
      <c r="BK58" s="78"/>
      <c r="BL58" s="79" t="str">
        <f t="shared" si="6"/>
        <v/>
      </c>
      <c r="BM58" s="78"/>
      <c r="BN58" s="78"/>
    </row>
    <row r="59" spans="5:66">
      <c r="E59" s="17"/>
      <c r="G59" s="20">
        <f>IF(ISBLANK(F59),0,VLOOKUP($F59,'Tier 2 Allowances'!$A$2:$B$6,2,FALSE))</f>
        <v>0</v>
      </c>
      <c r="H59" s="85"/>
      <c r="I59" s="85"/>
      <c r="K59" s="20">
        <f>IF(AND(NOT(ISBLANK(J59)),NOT(ISBLANK(VLOOKUP($F59,'Tier 2 Allowances'!$A$2:$W$6,3,FALSE))),J59&lt;3), J59*VLOOKUP(J$3,'Tier 2 Allowances'!$B$14:$C$34,2,FALSE),0)</f>
        <v>0</v>
      </c>
      <c r="M59" s="20">
        <f>IF(AND(NOT(ISBLANK(L59)),NOT(ISBLANK(VLOOKUP($F59,'Tier 2 Allowances'!$A$2:$W$6,4,FALSE))),L59&lt;3),L59* VLOOKUP(L$3,'Tier 2 Allowances'!$B$14:$C$34,2,FALSE),0)</f>
        <v>0</v>
      </c>
      <c r="O59" s="20">
        <f>IF(AND(NOT(ISBLANK(N59)),NOT(ISBLANK(VLOOKUP($F59,'Tier 2 Allowances'!$A$2:$W$6,5,FALSE))),N59&lt;2),N59*VLOOKUP(N$3,'Tier 2 Allowances'!$B$14:$C$34,2,FALSE),0)</f>
        <v>0</v>
      </c>
      <c r="Q59" s="20">
        <f>IF(AND(NOT(ISBLANK(P59)),ISBLANK(R59),NOT(ISBLANK(VLOOKUP($F59,'Tier 2 Allowances'!$A$2:$W$6,6,FALSE))),P59&lt;2),P59*VLOOKUP(P$3,'Tier 2 Allowances'!$B$14:$C$34,2,FALSE),0)</f>
        <v>0</v>
      </c>
      <c r="S59" s="20">
        <f>IF(AND(NOT(ISBLANK(R59)),NOT(ISBLANK(VLOOKUP($F59,'Tier 2 Allowances'!$A$2:$W$6,7,FALSE))),R59&lt;2),R59*VLOOKUP(R$3,'Tier 2 Allowances'!$B$14:$C$34,2,FALSE),0)</f>
        <v>0</v>
      </c>
      <c r="U59" s="20">
        <f>IF(AND(NOT(ISBLANK(T59)),NOT(ISBLANK(VLOOKUP($F59,'Tier 2 Allowances'!$A$2:$W$6,8,FALSE)))*T59&lt;2),T59*VLOOKUP(T$3,'Tier 2 Allowances'!$B$14:$C$34,2,FALSE),0)</f>
        <v>0</v>
      </c>
      <c r="W59" s="20">
        <f>IF(AND(NOT(ISBLANK(V59)),ISBLANK(AB59),NOT(ISBLANK(VLOOKUP($F59,'Tier 2 Allowances'!$A$2:$W$6, 9,FALSE))),V59&lt;2),V59*VLOOKUP(V$3,'Tier 2 Allowances'!$B$14:$C$34,2,FALSE),0)</f>
        <v>0</v>
      </c>
      <c r="Y59" s="20">
        <f>IF(AND(NOT(ISBLANK(X59)),NOT(ISBLANK(VLOOKUP($F59,'Tier 2 Allowances'!$A$2:$W$6, 10,FALSE))),X59&lt;2),X59*VLOOKUP(X$3,'Tier 2 Allowances'!$B$14:$C$34,2,FALSE),0)</f>
        <v>0</v>
      </c>
      <c r="AA59" s="20">
        <f>IF(AND(NOT(ISBLANK(Z59)),ISBLANK(AB59),NOT(ISBLANK(VLOOKUP($F59,'Tier 2 Allowances'!$A$2:$W$6, 11,FALSE))),Z59&lt;2),Z59*VLOOKUP(Z$3,'Tier 2 Allowances'!$B$14:$C$34,2,FALSE),0)</f>
        <v>0</v>
      </c>
      <c r="AC59" s="20">
        <f>IF(AND(NOT(ISBLANK(AB59)),NOT(ISBLANK(VLOOKUP($F59,'Tier 2 Allowances'!$A$2:$W$6, 12,FALSE))),AB59&lt;2),AB59*VLOOKUP(AB$3,'Tier 2 Allowances'!$B$14:$C$34,2,FALSE),0)</f>
        <v>0</v>
      </c>
      <c r="AE59" s="20">
        <f>IF(AND(NOT(ISBLANK(AD59)),NOT(ISBLANK(VLOOKUP($F59,'Tier 2 Allowances'!$A$2:$W$6, 13,FALSE))),AD59&lt;2),AD59*VLOOKUP(AD$3,'Tier 2 Allowances'!$B$14:$C$34,2,FALSE),0)</f>
        <v>0</v>
      </c>
      <c r="AG59" s="20">
        <f>IF(AND(NOT(ISBLANK(AF59)),NOT(ISBLANK(VLOOKUP($F59,'Tier 2 Allowances'!$A$2:$W$6, 14,FALSE))),AF59&lt;2),AF59*VLOOKUP(AD$3,'Tier 2 Allowances'!$B$14:$C$34,2,FALSE),0)</f>
        <v>0</v>
      </c>
      <c r="AI59" s="20">
        <f>IF(AND(NOT(ISBLANK(AH59)),NOT(ISBLANK(VLOOKUP($F59,'Tier 2 Allowances'!$A$2:$W$6, 15,FALSE))),AH59&lt;2),AH59*VLOOKUP(AH$3,'Tier 2 Allowances'!$B$14:$C$34,2,FALSE),0)</f>
        <v>0</v>
      </c>
      <c r="AK59" s="20">
        <f>IF(AND(NOT(ISBLANK(AJ59)),NOT(ISBLANK(VLOOKUP($F59,'Tier 2 Allowances'!$A$2:$W$6, 18,FALSE))),AJ59&lt;6),AJ59*VLOOKUP(AJ$3,'Tier 2 Allowances'!$B$14:$C$34,2,FALSE),0)</f>
        <v>0</v>
      </c>
      <c r="AM59" s="20">
        <f>IF(AND(NOT(ISBLANK(AL59)),NOT(ISBLANK(VLOOKUP($F59,'Tier 2 Allowances'!$A$2:$W$6, 17,FALSE))),AL59&lt;2),AL59*VLOOKUP(AL$3,'Tier 2 Allowances'!$B$14:$C$34,2,FALSE),0)</f>
        <v>0</v>
      </c>
      <c r="AO59" s="20">
        <f>IF(AND(NOT(ISBLANK(AN59)),NOT(ISBLANK(VLOOKUP($F59,'Tier 2 Allowances'!$A$2:$W$6, 18,FALSE))),AN59&lt;11),AN59*VLOOKUP(AN$3,'Tier 2 Allowances'!$B$14:$C$34,2,FALSE),0)</f>
        <v>0</v>
      </c>
      <c r="AQ59" s="20">
        <f>IF(AND(NOT(ISBLANK(AP59)),NOT(ISBLANK(VLOOKUP($F59,'Tier 2 Allowances'!$A$2:$W$6, 19,FALSE))),AP59&lt;11),AP59*VLOOKUP(AP$3,'Tier 2 Allowances'!$B$14:$C$34,2,FALSE),0)</f>
        <v>0</v>
      </c>
      <c r="AS59" s="20">
        <f>IF(AND(NOT(ISBLANK(AR59)),NOT(ISBLANK(VLOOKUP($F59,'Tier 2 Allowances'!$A$2:$W$6, 20,FALSE))),AR59&lt;2),AR59*VLOOKUP(AR$3,'Tier 2 Allowances'!$B$14:$C$34,2,FALSE),0)</f>
        <v>0</v>
      </c>
      <c r="AU59" s="20">
        <f>IF(AND(NOT(ISBLANK(AT59)),NOT(ISBLANK(VLOOKUP($F59,'Tier 2 Allowances'!$A$2:$W$6, 21,FALSE))),AT59&lt;2),AT59*VLOOKUP(AT$3,'Tier 2 Allowances'!$B$14:$C$34,2,FALSE),0)</f>
        <v>0</v>
      </c>
      <c r="AW59" s="20">
        <f>IF(AND(NOT(ISBLANK(AV59)),NOT(ISBLANK(VLOOKUP($F59,'Tier 2 Allowances'!$A$2:$W$6, 22,FALSE))),AV59&lt;2),AV59*VLOOKUP(AV$3,'Tier 2 Allowances'!$B$14:$C$34,2,FALSE),0)</f>
        <v>0</v>
      </c>
      <c r="AY59" s="20">
        <f>IF(AND(NOT(ISBLANK(AX59)),NOT(ISBLANK(VLOOKUP($F59,'Tier 2 Allowances'!$A$2:$W$6, 23,FALSE))),AX59&lt;2),AX59*VLOOKUP(AX$3,'Tier 2 Allowances'!$B$14:$C$34,2,FALSE),0)</f>
        <v>0</v>
      </c>
      <c r="BA59" s="21">
        <f t="shared" si="0"/>
        <v>14</v>
      </c>
      <c r="BC59" s="21">
        <f t="shared" si="1"/>
        <v>10</v>
      </c>
      <c r="BE59" s="21">
        <f t="shared" si="2"/>
        <v>0</v>
      </c>
      <c r="BG59" s="20">
        <f t="shared" si="3"/>
        <v>0</v>
      </c>
      <c r="BH59" s="20" t="str">
        <f t="shared" si="4"/>
        <v/>
      </c>
      <c r="BI59" s="21" t="str">
        <f t="shared" si="5"/>
        <v/>
      </c>
      <c r="BJ59" s="19"/>
      <c r="BK59" s="78"/>
      <c r="BL59" s="79" t="str">
        <f t="shared" si="6"/>
        <v/>
      </c>
      <c r="BM59" s="78"/>
      <c r="BN59" s="78"/>
    </row>
    <row r="60" spans="5:66">
      <c r="E60" s="17"/>
      <c r="G60" s="20">
        <f>IF(ISBLANK(F60),0,VLOOKUP($F60,'Tier 2 Allowances'!$A$2:$B$6,2,FALSE))</f>
        <v>0</v>
      </c>
      <c r="H60" s="85"/>
      <c r="I60" s="85"/>
      <c r="K60" s="20">
        <f>IF(AND(NOT(ISBLANK(J60)),NOT(ISBLANK(VLOOKUP($F60,'Tier 2 Allowances'!$A$2:$W$6,3,FALSE))),J60&lt;3), J60*VLOOKUP(J$3,'Tier 2 Allowances'!$B$14:$C$34,2,FALSE),0)</f>
        <v>0</v>
      </c>
      <c r="M60" s="20">
        <f>IF(AND(NOT(ISBLANK(L60)),NOT(ISBLANK(VLOOKUP($F60,'Tier 2 Allowances'!$A$2:$W$6,4,FALSE))),L60&lt;3),L60* VLOOKUP(L$3,'Tier 2 Allowances'!$B$14:$C$34,2,FALSE),0)</f>
        <v>0</v>
      </c>
      <c r="O60" s="20">
        <f>IF(AND(NOT(ISBLANK(N60)),NOT(ISBLANK(VLOOKUP($F60,'Tier 2 Allowances'!$A$2:$W$6,5,FALSE))),N60&lt;2),N60*VLOOKUP(N$3,'Tier 2 Allowances'!$B$14:$C$34,2,FALSE),0)</f>
        <v>0</v>
      </c>
      <c r="Q60" s="20">
        <f>IF(AND(NOT(ISBLANK(P60)),ISBLANK(R60),NOT(ISBLANK(VLOOKUP($F60,'Tier 2 Allowances'!$A$2:$W$6,6,FALSE))),P60&lt;2),P60*VLOOKUP(P$3,'Tier 2 Allowances'!$B$14:$C$34,2,FALSE),0)</f>
        <v>0</v>
      </c>
      <c r="S60" s="20">
        <f>IF(AND(NOT(ISBLANK(R60)),NOT(ISBLANK(VLOOKUP($F60,'Tier 2 Allowances'!$A$2:$W$6,7,FALSE))),R60&lt;2),R60*VLOOKUP(R$3,'Tier 2 Allowances'!$B$14:$C$34,2,FALSE),0)</f>
        <v>0</v>
      </c>
      <c r="U60" s="20">
        <f>IF(AND(NOT(ISBLANK(T60)),NOT(ISBLANK(VLOOKUP($F60,'Tier 2 Allowances'!$A$2:$W$6,8,FALSE)))*T60&lt;2),T60*VLOOKUP(T$3,'Tier 2 Allowances'!$B$14:$C$34,2,FALSE),0)</f>
        <v>0</v>
      </c>
      <c r="W60" s="20">
        <f>IF(AND(NOT(ISBLANK(V60)),ISBLANK(AB60),NOT(ISBLANK(VLOOKUP($F60,'Tier 2 Allowances'!$A$2:$W$6, 9,FALSE))),V60&lt;2),V60*VLOOKUP(V$3,'Tier 2 Allowances'!$B$14:$C$34,2,FALSE),0)</f>
        <v>0</v>
      </c>
      <c r="Y60" s="20">
        <f>IF(AND(NOT(ISBLANK(X60)),NOT(ISBLANK(VLOOKUP($F60,'Tier 2 Allowances'!$A$2:$W$6, 10,FALSE))),X60&lt;2),X60*VLOOKUP(X$3,'Tier 2 Allowances'!$B$14:$C$34,2,FALSE),0)</f>
        <v>0</v>
      </c>
      <c r="AA60" s="20">
        <f>IF(AND(NOT(ISBLANK(Z60)),ISBLANK(AB60),NOT(ISBLANK(VLOOKUP($F60,'Tier 2 Allowances'!$A$2:$W$6, 11,FALSE))),Z60&lt;2),Z60*VLOOKUP(Z$3,'Tier 2 Allowances'!$B$14:$C$34,2,FALSE),0)</f>
        <v>0</v>
      </c>
      <c r="AC60" s="20">
        <f>IF(AND(NOT(ISBLANK(AB60)),NOT(ISBLANK(VLOOKUP($F60,'Tier 2 Allowances'!$A$2:$W$6, 12,FALSE))),AB60&lt;2),AB60*VLOOKUP(AB$3,'Tier 2 Allowances'!$B$14:$C$34,2,FALSE),0)</f>
        <v>0</v>
      </c>
      <c r="AE60" s="20">
        <f>IF(AND(NOT(ISBLANK(AD60)),NOT(ISBLANK(VLOOKUP($F60,'Tier 2 Allowances'!$A$2:$W$6, 13,FALSE))),AD60&lt;2),AD60*VLOOKUP(AD$3,'Tier 2 Allowances'!$B$14:$C$34,2,FALSE),0)</f>
        <v>0</v>
      </c>
      <c r="AG60" s="20">
        <f>IF(AND(NOT(ISBLANK(AF60)),NOT(ISBLANK(VLOOKUP($F60,'Tier 2 Allowances'!$A$2:$W$6, 14,FALSE))),AF60&lt;2),AF60*VLOOKUP(AD$3,'Tier 2 Allowances'!$B$14:$C$34,2,FALSE),0)</f>
        <v>0</v>
      </c>
      <c r="AI60" s="20">
        <f>IF(AND(NOT(ISBLANK(AH60)),NOT(ISBLANK(VLOOKUP($F60,'Tier 2 Allowances'!$A$2:$W$6, 15,FALSE))),AH60&lt;2),AH60*VLOOKUP(AH$3,'Tier 2 Allowances'!$B$14:$C$34,2,FALSE),0)</f>
        <v>0</v>
      </c>
      <c r="AK60" s="20">
        <f>IF(AND(NOT(ISBLANK(AJ60)),NOT(ISBLANK(VLOOKUP($F60,'Tier 2 Allowances'!$A$2:$W$6, 18,FALSE))),AJ60&lt;6),AJ60*VLOOKUP(AJ$3,'Tier 2 Allowances'!$B$14:$C$34,2,FALSE),0)</f>
        <v>0</v>
      </c>
      <c r="AM60" s="20">
        <f>IF(AND(NOT(ISBLANK(AL60)),NOT(ISBLANK(VLOOKUP($F60,'Tier 2 Allowances'!$A$2:$W$6, 17,FALSE))),AL60&lt;2),AL60*VLOOKUP(AL$3,'Tier 2 Allowances'!$B$14:$C$34,2,FALSE),0)</f>
        <v>0</v>
      </c>
      <c r="AO60" s="20">
        <f>IF(AND(NOT(ISBLANK(AN60)),NOT(ISBLANK(VLOOKUP($F60,'Tier 2 Allowances'!$A$2:$W$6, 18,FALSE))),AN60&lt;11),AN60*VLOOKUP(AN$3,'Tier 2 Allowances'!$B$14:$C$34,2,FALSE),0)</f>
        <v>0</v>
      </c>
      <c r="AQ60" s="20">
        <f>IF(AND(NOT(ISBLANK(AP60)),NOT(ISBLANK(VLOOKUP($F60,'Tier 2 Allowances'!$A$2:$W$6, 19,FALSE))),AP60&lt;11),AP60*VLOOKUP(AP$3,'Tier 2 Allowances'!$B$14:$C$34,2,FALSE),0)</f>
        <v>0</v>
      </c>
      <c r="AS60" s="20">
        <f>IF(AND(NOT(ISBLANK(AR60)),NOT(ISBLANK(VLOOKUP($F60,'Tier 2 Allowances'!$A$2:$W$6, 20,FALSE))),AR60&lt;2),AR60*VLOOKUP(AR$3,'Tier 2 Allowances'!$B$14:$C$34,2,FALSE),0)</f>
        <v>0</v>
      </c>
      <c r="AU60" s="20">
        <f>IF(AND(NOT(ISBLANK(AT60)),NOT(ISBLANK(VLOOKUP($F60,'Tier 2 Allowances'!$A$2:$W$6, 21,FALSE))),AT60&lt;2),AT60*VLOOKUP(AT$3,'Tier 2 Allowances'!$B$14:$C$34,2,FALSE),0)</f>
        <v>0</v>
      </c>
      <c r="AW60" s="20">
        <f>IF(AND(NOT(ISBLANK(AV60)),NOT(ISBLANK(VLOOKUP($F60,'Tier 2 Allowances'!$A$2:$W$6, 22,FALSE))),AV60&lt;2),AV60*VLOOKUP(AV$3,'Tier 2 Allowances'!$B$14:$C$34,2,FALSE),0)</f>
        <v>0</v>
      </c>
      <c r="AY60" s="20">
        <f>IF(AND(NOT(ISBLANK(AX60)),NOT(ISBLANK(VLOOKUP($F60,'Tier 2 Allowances'!$A$2:$W$6, 23,FALSE))),AX60&lt;2),AX60*VLOOKUP(AX$3,'Tier 2 Allowances'!$B$14:$C$34,2,FALSE),0)</f>
        <v>0</v>
      </c>
      <c r="BA60" s="21">
        <f t="shared" si="0"/>
        <v>14</v>
      </c>
      <c r="BC60" s="21">
        <f t="shared" si="1"/>
        <v>10</v>
      </c>
      <c r="BE60" s="21">
        <f t="shared" si="2"/>
        <v>0</v>
      </c>
      <c r="BG60" s="20">
        <f t="shared" si="3"/>
        <v>0</v>
      </c>
      <c r="BH60" s="20" t="str">
        <f t="shared" si="4"/>
        <v/>
      </c>
      <c r="BI60" s="21" t="str">
        <f t="shared" si="5"/>
        <v/>
      </c>
      <c r="BJ60" s="19"/>
      <c r="BK60" s="78"/>
      <c r="BL60" s="79" t="str">
        <f t="shared" si="6"/>
        <v/>
      </c>
      <c r="BM60" s="78"/>
      <c r="BN60" s="78"/>
    </row>
    <row r="61" spans="5:66">
      <c r="E61" s="17"/>
      <c r="G61" s="20">
        <f>IF(ISBLANK(F61),0,VLOOKUP($F61,'Tier 2 Allowances'!$A$2:$B$6,2,FALSE))</f>
        <v>0</v>
      </c>
      <c r="H61" s="85"/>
      <c r="I61" s="85"/>
      <c r="K61" s="20">
        <f>IF(AND(NOT(ISBLANK(J61)),NOT(ISBLANK(VLOOKUP($F61,'Tier 2 Allowances'!$A$2:$W$6,3,FALSE))),J61&lt;3), J61*VLOOKUP(J$3,'Tier 2 Allowances'!$B$14:$C$34,2,FALSE),0)</f>
        <v>0</v>
      </c>
      <c r="M61" s="20">
        <f>IF(AND(NOT(ISBLANK(L61)),NOT(ISBLANK(VLOOKUP($F61,'Tier 2 Allowances'!$A$2:$W$6,4,FALSE))),L61&lt;3),L61* VLOOKUP(L$3,'Tier 2 Allowances'!$B$14:$C$34,2,FALSE),0)</f>
        <v>0</v>
      </c>
      <c r="O61" s="20">
        <f>IF(AND(NOT(ISBLANK(N61)),NOT(ISBLANK(VLOOKUP($F61,'Tier 2 Allowances'!$A$2:$W$6,5,FALSE))),N61&lt;2),N61*VLOOKUP(N$3,'Tier 2 Allowances'!$B$14:$C$34,2,FALSE),0)</f>
        <v>0</v>
      </c>
      <c r="Q61" s="20">
        <f>IF(AND(NOT(ISBLANK(P61)),ISBLANK(R61),NOT(ISBLANK(VLOOKUP($F61,'Tier 2 Allowances'!$A$2:$W$6,6,FALSE))),P61&lt;2),P61*VLOOKUP(P$3,'Tier 2 Allowances'!$B$14:$C$34,2,FALSE),0)</f>
        <v>0</v>
      </c>
      <c r="S61" s="20">
        <f>IF(AND(NOT(ISBLANK(R61)),NOT(ISBLANK(VLOOKUP($F61,'Tier 2 Allowances'!$A$2:$W$6,7,FALSE))),R61&lt;2),R61*VLOOKUP(R$3,'Tier 2 Allowances'!$B$14:$C$34,2,FALSE),0)</f>
        <v>0</v>
      </c>
      <c r="U61" s="20">
        <f>IF(AND(NOT(ISBLANK(T61)),NOT(ISBLANK(VLOOKUP($F61,'Tier 2 Allowances'!$A$2:$W$6,8,FALSE)))*T61&lt;2),T61*VLOOKUP(T$3,'Tier 2 Allowances'!$B$14:$C$34,2,FALSE),0)</f>
        <v>0</v>
      </c>
      <c r="W61" s="20">
        <f>IF(AND(NOT(ISBLANK(V61)),ISBLANK(AB61),NOT(ISBLANK(VLOOKUP($F61,'Tier 2 Allowances'!$A$2:$W$6, 9,FALSE))),V61&lt;2),V61*VLOOKUP(V$3,'Tier 2 Allowances'!$B$14:$C$34,2,FALSE),0)</f>
        <v>0</v>
      </c>
      <c r="Y61" s="20">
        <f>IF(AND(NOT(ISBLANK(X61)),NOT(ISBLANK(VLOOKUP($F61,'Tier 2 Allowances'!$A$2:$W$6, 10,FALSE))),X61&lt;2),X61*VLOOKUP(X$3,'Tier 2 Allowances'!$B$14:$C$34,2,FALSE),0)</f>
        <v>0</v>
      </c>
      <c r="AA61" s="20">
        <f>IF(AND(NOT(ISBLANK(Z61)),ISBLANK(AB61),NOT(ISBLANK(VLOOKUP($F61,'Tier 2 Allowances'!$A$2:$W$6, 11,FALSE))),Z61&lt;2),Z61*VLOOKUP(Z$3,'Tier 2 Allowances'!$B$14:$C$34,2,FALSE),0)</f>
        <v>0</v>
      </c>
      <c r="AC61" s="20">
        <f>IF(AND(NOT(ISBLANK(AB61)),NOT(ISBLANK(VLOOKUP($F61,'Tier 2 Allowances'!$A$2:$W$6, 12,FALSE))),AB61&lt;2),AB61*VLOOKUP(AB$3,'Tier 2 Allowances'!$B$14:$C$34,2,FALSE),0)</f>
        <v>0</v>
      </c>
      <c r="AE61" s="20">
        <f>IF(AND(NOT(ISBLANK(AD61)),NOT(ISBLANK(VLOOKUP($F61,'Tier 2 Allowances'!$A$2:$W$6, 13,FALSE))),AD61&lt;2),AD61*VLOOKUP(AD$3,'Tier 2 Allowances'!$B$14:$C$34,2,FALSE),0)</f>
        <v>0</v>
      </c>
      <c r="AG61" s="20">
        <f>IF(AND(NOT(ISBLANK(AF61)),NOT(ISBLANK(VLOOKUP($F61,'Tier 2 Allowances'!$A$2:$W$6, 14,FALSE))),AF61&lt;2),AF61*VLOOKUP(AD$3,'Tier 2 Allowances'!$B$14:$C$34,2,FALSE),0)</f>
        <v>0</v>
      </c>
      <c r="AI61" s="20">
        <f>IF(AND(NOT(ISBLANK(AH61)),NOT(ISBLANK(VLOOKUP($F61,'Tier 2 Allowances'!$A$2:$W$6, 15,FALSE))),AH61&lt;2),AH61*VLOOKUP(AH$3,'Tier 2 Allowances'!$B$14:$C$34,2,FALSE),0)</f>
        <v>0</v>
      </c>
      <c r="AK61" s="20">
        <f>IF(AND(NOT(ISBLANK(AJ61)),NOT(ISBLANK(VLOOKUP($F61,'Tier 2 Allowances'!$A$2:$W$6, 18,FALSE))),AJ61&lt;6),AJ61*VLOOKUP(AJ$3,'Tier 2 Allowances'!$B$14:$C$34,2,FALSE),0)</f>
        <v>0</v>
      </c>
      <c r="AM61" s="20">
        <f>IF(AND(NOT(ISBLANK(AL61)),NOT(ISBLANK(VLOOKUP($F61,'Tier 2 Allowances'!$A$2:$W$6, 17,FALSE))),AL61&lt;2),AL61*VLOOKUP(AL$3,'Tier 2 Allowances'!$B$14:$C$34,2,FALSE),0)</f>
        <v>0</v>
      </c>
      <c r="AO61" s="20">
        <f>IF(AND(NOT(ISBLANK(AN61)),NOT(ISBLANK(VLOOKUP($F61,'Tier 2 Allowances'!$A$2:$W$6, 18,FALSE))),AN61&lt;11),AN61*VLOOKUP(AN$3,'Tier 2 Allowances'!$B$14:$C$34,2,FALSE),0)</f>
        <v>0</v>
      </c>
      <c r="AQ61" s="20">
        <f>IF(AND(NOT(ISBLANK(AP61)),NOT(ISBLANK(VLOOKUP($F61,'Tier 2 Allowances'!$A$2:$W$6, 19,FALSE))),AP61&lt;11),AP61*VLOOKUP(AP$3,'Tier 2 Allowances'!$B$14:$C$34,2,FALSE),0)</f>
        <v>0</v>
      </c>
      <c r="AS61" s="20">
        <f>IF(AND(NOT(ISBLANK(AR61)),NOT(ISBLANK(VLOOKUP($F61,'Tier 2 Allowances'!$A$2:$W$6, 20,FALSE))),AR61&lt;2),AR61*VLOOKUP(AR$3,'Tier 2 Allowances'!$B$14:$C$34,2,FALSE),0)</f>
        <v>0</v>
      </c>
      <c r="AU61" s="20">
        <f>IF(AND(NOT(ISBLANK(AT61)),NOT(ISBLANK(VLOOKUP($F61,'Tier 2 Allowances'!$A$2:$W$6, 21,FALSE))),AT61&lt;2),AT61*VLOOKUP(AT$3,'Tier 2 Allowances'!$B$14:$C$34,2,FALSE),0)</f>
        <v>0</v>
      </c>
      <c r="AW61" s="20">
        <f>IF(AND(NOT(ISBLANK(AV61)),NOT(ISBLANK(VLOOKUP($F61,'Tier 2 Allowances'!$A$2:$W$6, 22,FALSE))),AV61&lt;2),AV61*VLOOKUP(AV$3,'Tier 2 Allowances'!$B$14:$C$34,2,FALSE),0)</f>
        <v>0</v>
      </c>
      <c r="AY61" s="20">
        <f>IF(AND(NOT(ISBLANK(AX61)),NOT(ISBLANK(VLOOKUP($F61,'Tier 2 Allowances'!$A$2:$W$6, 23,FALSE))),AX61&lt;2),AX61*VLOOKUP(AX$3,'Tier 2 Allowances'!$B$14:$C$34,2,FALSE),0)</f>
        <v>0</v>
      </c>
      <c r="BA61" s="21">
        <f t="shared" si="0"/>
        <v>14</v>
      </c>
      <c r="BC61" s="21">
        <f t="shared" si="1"/>
        <v>10</v>
      </c>
      <c r="BE61" s="21">
        <f t="shared" si="2"/>
        <v>0</v>
      </c>
      <c r="BG61" s="20">
        <f t="shared" si="3"/>
        <v>0</v>
      </c>
      <c r="BH61" s="20" t="str">
        <f t="shared" si="4"/>
        <v/>
      </c>
      <c r="BI61" s="21" t="str">
        <f t="shared" si="5"/>
        <v/>
      </c>
      <c r="BJ61" s="19"/>
      <c r="BK61" s="78"/>
      <c r="BL61" s="79" t="str">
        <f t="shared" si="6"/>
        <v/>
      </c>
      <c r="BM61" s="78"/>
      <c r="BN61" s="78"/>
    </row>
    <row r="62" spans="5:66">
      <c r="E62" s="17"/>
      <c r="G62" s="20">
        <f>IF(ISBLANK(F62),0,VLOOKUP($F62,'Tier 2 Allowances'!$A$2:$B$6,2,FALSE))</f>
        <v>0</v>
      </c>
      <c r="H62" s="85"/>
      <c r="I62" s="85"/>
      <c r="K62" s="20">
        <f>IF(AND(NOT(ISBLANK(J62)),NOT(ISBLANK(VLOOKUP($F62,'Tier 2 Allowances'!$A$2:$W$6,3,FALSE))),J62&lt;3), J62*VLOOKUP(J$3,'Tier 2 Allowances'!$B$14:$C$34,2,FALSE),0)</f>
        <v>0</v>
      </c>
      <c r="M62" s="20">
        <f>IF(AND(NOT(ISBLANK(L62)),NOT(ISBLANK(VLOOKUP($F62,'Tier 2 Allowances'!$A$2:$W$6,4,FALSE))),L62&lt;3),L62* VLOOKUP(L$3,'Tier 2 Allowances'!$B$14:$C$34,2,FALSE),0)</f>
        <v>0</v>
      </c>
      <c r="O62" s="20">
        <f>IF(AND(NOT(ISBLANK(N62)),NOT(ISBLANK(VLOOKUP($F62,'Tier 2 Allowances'!$A$2:$W$6,5,FALSE))),N62&lt;2),N62*VLOOKUP(N$3,'Tier 2 Allowances'!$B$14:$C$34,2,FALSE),0)</f>
        <v>0</v>
      </c>
      <c r="Q62" s="20">
        <f>IF(AND(NOT(ISBLANK(P62)),ISBLANK(R62),NOT(ISBLANK(VLOOKUP($F62,'Tier 2 Allowances'!$A$2:$W$6,6,FALSE))),P62&lt;2),P62*VLOOKUP(P$3,'Tier 2 Allowances'!$B$14:$C$34,2,FALSE),0)</f>
        <v>0</v>
      </c>
      <c r="S62" s="20">
        <f>IF(AND(NOT(ISBLANK(R62)),NOT(ISBLANK(VLOOKUP($F62,'Tier 2 Allowances'!$A$2:$W$6,7,FALSE))),R62&lt;2),R62*VLOOKUP(R$3,'Tier 2 Allowances'!$B$14:$C$34,2,FALSE),0)</f>
        <v>0</v>
      </c>
      <c r="U62" s="20">
        <f>IF(AND(NOT(ISBLANK(T62)),NOT(ISBLANK(VLOOKUP($F62,'Tier 2 Allowances'!$A$2:$W$6,8,FALSE)))*T62&lt;2),T62*VLOOKUP(T$3,'Tier 2 Allowances'!$B$14:$C$34,2,FALSE),0)</f>
        <v>0</v>
      </c>
      <c r="W62" s="20">
        <f>IF(AND(NOT(ISBLANK(V62)),ISBLANK(AB62),NOT(ISBLANK(VLOOKUP($F62,'Tier 2 Allowances'!$A$2:$W$6, 9,FALSE))),V62&lt;2),V62*VLOOKUP(V$3,'Tier 2 Allowances'!$B$14:$C$34,2,FALSE),0)</f>
        <v>0</v>
      </c>
      <c r="Y62" s="20">
        <f>IF(AND(NOT(ISBLANK(X62)),NOT(ISBLANK(VLOOKUP($F62,'Tier 2 Allowances'!$A$2:$W$6, 10,FALSE))),X62&lt;2),X62*VLOOKUP(X$3,'Tier 2 Allowances'!$B$14:$C$34,2,FALSE),0)</f>
        <v>0</v>
      </c>
      <c r="AA62" s="20">
        <f>IF(AND(NOT(ISBLANK(Z62)),ISBLANK(AB62),NOT(ISBLANK(VLOOKUP($F62,'Tier 2 Allowances'!$A$2:$W$6, 11,FALSE))),Z62&lt;2),Z62*VLOOKUP(Z$3,'Tier 2 Allowances'!$B$14:$C$34,2,FALSE),0)</f>
        <v>0</v>
      </c>
      <c r="AC62" s="20">
        <f>IF(AND(NOT(ISBLANK(AB62)),NOT(ISBLANK(VLOOKUP($F62,'Tier 2 Allowances'!$A$2:$W$6, 12,FALSE))),AB62&lt;2),AB62*VLOOKUP(AB$3,'Tier 2 Allowances'!$B$14:$C$34,2,FALSE),0)</f>
        <v>0</v>
      </c>
      <c r="AE62" s="20">
        <f>IF(AND(NOT(ISBLANK(AD62)),NOT(ISBLANK(VLOOKUP($F62,'Tier 2 Allowances'!$A$2:$W$6, 13,FALSE))),AD62&lt;2),AD62*VLOOKUP(AD$3,'Tier 2 Allowances'!$B$14:$C$34,2,FALSE),0)</f>
        <v>0</v>
      </c>
      <c r="AG62" s="20">
        <f>IF(AND(NOT(ISBLANK(AF62)),NOT(ISBLANK(VLOOKUP($F62,'Tier 2 Allowances'!$A$2:$W$6, 14,FALSE))),AF62&lt;2),AF62*VLOOKUP(AD$3,'Tier 2 Allowances'!$B$14:$C$34,2,FALSE),0)</f>
        <v>0</v>
      </c>
      <c r="AI62" s="20">
        <f>IF(AND(NOT(ISBLANK(AH62)),NOT(ISBLANK(VLOOKUP($F62,'Tier 2 Allowances'!$A$2:$W$6, 15,FALSE))),AH62&lt;2),AH62*VLOOKUP(AH$3,'Tier 2 Allowances'!$B$14:$C$34,2,FALSE),0)</f>
        <v>0</v>
      </c>
      <c r="AK62" s="20">
        <f>IF(AND(NOT(ISBLANK(AJ62)),NOT(ISBLANK(VLOOKUP($F62,'Tier 2 Allowances'!$A$2:$W$6, 18,FALSE))),AJ62&lt;6),AJ62*VLOOKUP(AJ$3,'Tier 2 Allowances'!$B$14:$C$34,2,FALSE),0)</f>
        <v>0</v>
      </c>
      <c r="AM62" s="20">
        <f>IF(AND(NOT(ISBLANK(AL62)),NOT(ISBLANK(VLOOKUP($F62,'Tier 2 Allowances'!$A$2:$W$6, 17,FALSE))),AL62&lt;2),AL62*VLOOKUP(AL$3,'Tier 2 Allowances'!$B$14:$C$34,2,FALSE),0)</f>
        <v>0</v>
      </c>
      <c r="AO62" s="20">
        <f>IF(AND(NOT(ISBLANK(AN62)),NOT(ISBLANK(VLOOKUP($F62,'Tier 2 Allowances'!$A$2:$W$6, 18,FALSE))),AN62&lt;11),AN62*VLOOKUP(AN$3,'Tier 2 Allowances'!$B$14:$C$34,2,FALSE),0)</f>
        <v>0</v>
      </c>
      <c r="AQ62" s="20">
        <f>IF(AND(NOT(ISBLANK(AP62)),NOT(ISBLANK(VLOOKUP($F62,'Tier 2 Allowances'!$A$2:$W$6, 19,FALSE))),AP62&lt;11),AP62*VLOOKUP(AP$3,'Tier 2 Allowances'!$B$14:$C$34,2,FALSE),0)</f>
        <v>0</v>
      </c>
      <c r="AS62" s="20">
        <f>IF(AND(NOT(ISBLANK(AR62)),NOT(ISBLANK(VLOOKUP($F62,'Tier 2 Allowances'!$A$2:$W$6, 20,FALSE))),AR62&lt;2),AR62*VLOOKUP(AR$3,'Tier 2 Allowances'!$B$14:$C$34,2,FALSE),0)</f>
        <v>0</v>
      </c>
      <c r="AU62" s="20">
        <f>IF(AND(NOT(ISBLANK(AT62)),NOT(ISBLANK(VLOOKUP($F62,'Tier 2 Allowances'!$A$2:$W$6, 21,FALSE))),AT62&lt;2),AT62*VLOOKUP(AT$3,'Tier 2 Allowances'!$B$14:$C$34,2,FALSE),0)</f>
        <v>0</v>
      </c>
      <c r="AW62" s="20">
        <f>IF(AND(NOT(ISBLANK(AV62)),NOT(ISBLANK(VLOOKUP($F62,'Tier 2 Allowances'!$A$2:$W$6, 22,FALSE))),AV62&lt;2),AV62*VLOOKUP(AV$3,'Tier 2 Allowances'!$B$14:$C$34,2,FALSE),0)</f>
        <v>0</v>
      </c>
      <c r="AY62" s="20">
        <f>IF(AND(NOT(ISBLANK(AX62)),NOT(ISBLANK(VLOOKUP($F62,'Tier 2 Allowances'!$A$2:$W$6, 23,FALSE))),AX62&lt;2),AX62*VLOOKUP(AX$3,'Tier 2 Allowances'!$B$14:$C$34,2,FALSE),0)</f>
        <v>0</v>
      </c>
      <c r="BA62" s="21">
        <f t="shared" si="0"/>
        <v>14</v>
      </c>
      <c r="BC62" s="21">
        <f t="shared" si="1"/>
        <v>10</v>
      </c>
      <c r="BE62" s="21">
        <f t="shared" si="2"/>
        <v>0</v>
      </c>
      <c r="BG62" s="20">
        <f t="shared" si="3"/>
        <v>0</v>
      </c>
      <c r="BH62" s="20" t="str">
        <f t="shared" si="4"/>
        <v/>
      </c>
      <c r="BI62" s="21" t="str">
        <f t="shared" si="5"/>
        <v/>
      </c>
      <c r="BJ62" s="19"/>
      <c r="BK62" s="78"/>
      <c r="BL62" s="79" t="str">
        <f t="shared" si="6"/>
        <v/>
      </c>
      <c r="BM62" s="78"/>
      <c r="BN62" s="78"/>
    </row>
    <row r="63" spans="5:66">
      <c r="E63" s="17"/>
      <c r="G63" s="20">
        <f>IF(ISBLANK(F63),0,VLOOKUP($F63,'Tier 2 Allowances'!$A$2:$B$6,2,FALSE))</f>
        <v>0</v>
      </c>
      <c r="H63" s="85"/>
      <c r="I63" s="85"/>
      <c r="K63" s="20">
        <f>IF(AND(NOT(ISBLANK(J63)),NOT(ISBLANK(VLOOKUP($F63,'Tier 2 Allowances'!$A$2:$W$6,3,FALSE))),J63&lt;3), J63*VLOOKUP(J$3,'Tier 2 Allowances'!$B$14:$C$34,2,FALSE),0)</f>
        <v>0</v>
      </c>
      <c r="M63" s="20">
        <f>IF(AND(NOT(ISBLANK(L63)),NOT(ISBLANK(VLOOKUP($F63,'Tier 2 Allowances'!$A$2:$W$6,4,FALSE))),L63&lt;3),L63* VLOOKUP(L$3,'Tier 2 Allowances'!$B$14:$C$34,2,FALSE),0)</f>
        <v>0</v>
      </c>
      <c r="O63" s="20">
        <f>IF(AND(NOT(ISBLANK(N63)),NOT(ISBLANK(VLOOKUP($F63,'Tier 2 Allowances'!$A$2:$W$6,5,FALSE))),N63&lt;2),N63*VLOOKUP(N$3,'Tier 2 Allowances'!$B$14:$C$34,2,FALSE),0)</f>
        <v>0</v>
      </c>
      <c r="Q63" s="20">
        <f>IF(AND(NOT(ISBLANK(P63)),ISBLANK(R63),NOT(ISBLANK(VLOOKUP($F63,'Tier 2 Allowances'!$A$2:$W$6,6,FALSE))),P63&lt;2),P63*VLOOKUP(P$3,'Tier 2 Allowances'!$B$14:$C$34,2,FALSE),0)</f>
        <v>0</v>
      </c>
      <c r="S63" s="20">
        <f>IF(AND(NOT(ISBLANK(R63)),NOT(ISBLANK(VLOOKUP($F63,'Tier 2 Allowances'!$A$2:$W$6,7,FALSE))),R63&lt;2),R63*VLOOKUP(R$3,'Tier 2 Allowances'!$B$14:$C$34,2,FALSE),0)</f>
        <v>0</v>
      </c>
      <c r="U63" s="20">
        <f>IF(AND(NOT(ISBLANK(T63)),NOT(ISBLANK(VLOOKUP($F63,'Tier 2 Allowances'!$A$2:$W$6,8,FALSE)))*T63&lt;2),T63*VLOOKUP(T$3,'Tier 2 Allowances'!$B$14:$C$34,2,FALSE),0)</f>
        <v>0</v>
      </c>
      <c r="W63" s="20">
        <f>IF(AND(NOT(ISBLANK(V63)),ISBLANK(AB63),NOT(ISBLANK(VLOOKUP($F63,'Tier 2 Allowances'!$A$2:$W$6, 9,FALSE))),V63&lt;2),V63*VLOOKUP(V$3,'Tier 2 Allowances'!$B$14:$C$34,2,FALSE),0)</f>
        <v>0</v>
      </c>
      <c r="Y63" s="20">
        <f>IF(AND(NOT(ISBLANK(X63)),NOT(ISBLANK(VLOOKUP($F63,'Tier 2 Allowances'!$A$2:$W$6, 10,FALSE))),X63&lt;2),X63*VLOOKUP(X$3,'Tier 2 Allowances'!$B$14:$C$34,2,FALSE),0)</f>
        <v>0</v>
      </c>
      <c r="AA63" s="20">
        <f>IF(AND(NOT(ISBLANK(Z63)),ISBLANK(AB63),NOT(ISBLANK(VLOOKUP($F63,'Tier 2 Allowances'!$A$2:$W$6, 11,FALSE))),Z63&lt;2),Z63*VLOOKUP(Z$3,'Tier 2 Allowances'!$B$14:$C$34,2,FALSE),0)</f>
        <v>0</v>
      </c>
      <c r="AC63" s="20">
        <f>IF(AND(NOT(ISBLANK(AB63)),NOT(ISBLANK(VLOOKUP($F63,'Tier 2 Allowances'!$A$2:$W$6, 12,FALSE))),AB63&lt;2),AB63*VLOOKUP(AB$3,'Tier 2 Allowances'!$B$14:$C$34,2,FALSE),0)</f>
        <v>0</v>
      </c>
      <c r="AE63" s="20">
        <f>IF(AND(NOT(ISBLANK(AD63)),NOT(ISBLANK(VLOOKUP($F63,'Tier 2 Allowances'!$A$2:$W$6, 13,FALSE))),AD63&lt;2),AD63*VLOOKUP(AD$3,'Tier 2 Allowances'!$B$14:$C$34,2,FALSE),0)</f>
        <v>0</v>
      </c>
      <c r="AG63" s="20">
        <f>IF(AND(NOT(ISBLANK(AF63)),NOT(ISBLANK(VLOOKUP($F63,'Tier 2 Allowances'!$A$2:$W$6, 14,FALSE))),AF63&lt;2),AF63*VLOOKUP(AD$3,'Tier 2 Allowances'!$B$14:$C$34,2,FALSE),0)</f>
        <v>0</v>
      </c>
      <c r="AI63" s="20">
        <f>IF(AND(NOT(ISBLANK(AH63)),NOT(ISBLANK(VLOOKUP($F63,'Tier 2 Allowances'!$A$2:$W$6, 15,FALSE))),AH63&lt;2),AH63*VLOOKUP(AH$3,'Tier 2 Allowances'!$B$14:$C$34,2,FALSE),0)</f>
        <v>0</v>
      </c>
      <c r="AK63" s="20">
        <f>IF(AND(NOT(ISBLANK(AJ63)),NOT(ISBLANK(VLOOKUP($F63,'Tier 2 Allowances'!$A$2:$W$6, 18,FALSE))),AJ63&lt;6),AJ63*VLOOKUP(AJ$3,'Tier 2 Allowances'!$B$14:$C$34,2,FALSE),0)</f>
        <v>0</v>
      </c>
      <c r="AM63" s="20">
        <f>IF(AND(NOT(ISBLANK(AL63)),NOT(ISBLANK(VLOOKUP($F63,'Tier 2 Allowances'!$A$2:$W$6, 17,FALSE))),AL63&lt;2),AL63*VLOOKUP(AL$3,'Tier 2 Allowances'!$B$14:$C$34,2,FALSE),0)</f>
        <v>0</v>
      </c>
      <c r="AO63" s="20">
        <f>IF(AND(NOT(ISBLANK(AN63)),NOT(ISBLANK(VLOOKUP($F63,'Tier 2 Allowances'!$A$2:$W$6, 18,FALSE))),AN63&lt;11),AN63*VLOOKUP(AN$3,'Tier 2 Allowances'!$B$14:$C$34,2,FALSE),0)</f>
        <v>0</v>
      </c>
      <c r="AQ63" s="20">
        <f>IF(AND(NOT(ISBLANK(AP63)),NOT(ISBLANK(VLOOKUP($F63,'Tier 2 Allowances'!$A$2:$W$6, 19,FALSE))),AP63&lt;11),AP63*VLOOKUP(AP$3,'Tier 2 Allowances'!$B$14:$C$34,2,FALSE),0)</f>
        <v>0</v>
      </c>
      <c r="AS63" s="20">
        <f>IF(AND(NOT(ISBLANK(AR63)),NOT(ISBLANK(VLOOKUP($F63,'Tier 2 Allowances'!$A$2:$W$6, 20,FALSE))),AR63&lt;2),AR63*VLOOKUP(AR$3,'Tier 2 Allowances'!$B$14:$C$34,2,FALSE),0)</f>
        <v>0</v>
      </c>
      <c r="AU63" s="20">
        <f>IF(AND(NOT(ISBLANK(AT63)),NOT(ISBLANK(VLOOKUP($F63,'Tier 2 Allowances'!$A$2:$W$6, 21,FALSE))),AT63&lt;2),AT63*VLOOKUP(AT$3,'Tier 2 Allowances'!$B$14:$C$34,2,FALSE),0)</f>
        <v>0</v>
      </c>
      <c r="AW63" s="20">
        <f>IF(AND(NOT(ISBLANK(AV63)),NOT(ISBLANK(VLOOKUP($F63,'Tier 2 Allowances'!$A$2:$W$6, 22,FALSE))),AV63&lt;2),AV63*VLOOKUP(AV$3,'Tier 2 Allowances'!$B$14:$C$34,2,FALSE),0)</f>
        <v>0</v>
      </c>
      <c r="AY63" s="20">
        <f>IF(AND(NOT(ISBLANK(AX63)),NOT(ISBLANK(VLOOKUP($F63,'Tier 2 Allowances'!$A$2:$W$6, 23,FALSE))),AX63&lt;2),AX63*VLOOKUP(AX$3,'Tier 2 Allowances'!$B$14:$C$34,2,FALSE),0)</f>
        <v>0</v>
      </c>
      <c r="BA63" s="21">
        <f t="shared" si="0"/>
        <v>14</v>
      </c>
      <c r="BC63" s="21">
        <f t="shared" si="1"/>
        <v>10</v>
      </c>
      <c r="BE63" s="21">
        <f t="shared" si="2"/>
        <v>0</v>
      </c>
      <c r="BG63" s="20">
        <f t="shared" si="3"/>
        <v>0</v>
      </c>
      <c r="BH63" s="20" t="str">
        <f t="shared" si="4"/>
        <v/>
      </c>
      <c r="BI63" s="21" t="str">
        <f t="shared" si="5"/>
        <v/>
      </c>
      <c r="BJ63" s="19"/>
      <c r="BK63" s="78"/>
      <c r="BL63" s="79" t="str">
        <f t="shared" si="6"/>
        <v/>
      </c>
      <c r="BM63" s="78"/>
      <c r="BN63" s="78"/>
    </row>
    <row r="64" spans="5:66">
      <c r="E64" s="17"/>
      <c r="G64" s="20">
        <f>IF(ISBLANK(F64),0,VLOOKUP($F64,'Tier 2 Allowances'!$A$2:$B$6,2,FALSE))</f>
        <v>0</v>
      </c>
      <c r="H64" s="85"/>
      <c r="I64" s="85"/>
      <c r="K64" s="20">
        <f>IF(AND(NOT(ISBLANK(J64)),NOT(ISBLANK(VLOOKUP($F64,'Tier 2 Allowances'!$A$2:$W$6,3,FALSE))),J64&lt;3), J64*VLOOKUP(J$3,'Tier 2 Allowances'!$B$14:$C$34,2,FALSE),0)</f>
        <v>0</v>
      </c>
      <c r="M64" s="20">
        <f>IF(AND(NOT(ISBLANK(L64)),NOT(ISBLANK(VLOOKUP($F64,'Tier 2 Allowances'!$A$2:$W$6,4,FALSE))),L64&lt;3),L64* VLOOKUP(L$3,'Tier 2 Allowances'!$B$14:$C$34,2,FALSE),0)</f>
        <v>0</v>
      </c>
      <c r="O64" s="20">
        <f>IF(AND(NOT(ISBLANK(N64)),NOT(ISBLANK(VLOOKUP($F64,'Tier 2 Allowances'!$A$2:$W$6,5,FALSE))),N64&lt;2),N64*VLOOKUP(N$3,'Tier 2 Allowances'!$B$14:$C$34,2,FALSE),0)</f>
        <v>0</v>
      </c>
      <c r="Q64" s="20">
        <f>IF(AND(NOT(ISBLANK(P64)),ISBLANK(R64),NOT(ISBLANK(VLOOKUP($F64,'Tier 2 Allowances'!$A$2:$W$6,6,FALSE))),P64&lt;2),P64*VLOOKUP(P$3,'Tier 2 Allowances'!$B$14:$C$34,2,FALSE),0)</f>
        <v>0</v>
      </c>
      <c r="S64" s="20">
        <f>IF(AND(NOT(ISBLANK(R64)),NOT(ISBLANK(VLOOKUP($F64,'Tier 2 Allowances'!$A$2:$W$6,7,FALSE))),R64&lt;2),R64*VLOOKUP(R$3,'Tier 2 Allowances'!$B$14:$C$34,2,FALSE),0)</f>
        <v>0</v>
      </c>
      <c r="U64" s="20">
        <f>IF(AND(NOT(ISBLANK(T64)),NOT(ISBLANK(VLOOKUP($F64,'Tier 2 Allowances'!$A$2:$W$6,8,FALSE)))*T64&lt;2),T64*VLOOKUP(T$3,'Tier 2 Allowances'!$B$14:$C$34,2,FALSE),0)</f>
        <v>0</v>
      </c>
      <c r="W64" s="20">
        <f>IF(AND(NOT(ISBLANK(V64)),ISBLANK(AB64),NOT(ISBLANK(VLOOKUP($F64,'Tier 2 Allowances'!$A$2:$W$6, 9,FALSE))),V64&lt;2),V64*VLOOKUP(V$3,'Tier 2 Allowances'!$B$14:$C$34,2,FALSE),0)</f>
        <v>0</v>
      </c>
      <c r="Y64" s="20">
        <f>IF(AND(NOT(ISBLANK(X64)),NOT(ISBLANK(VLOOKUP($F64,'Tier 2 Allowances'!$A$2:$W$6, 10,FALSE))),X64&lt;2),X64*VLOOKUP(X$3,'Tier 2 Allowances'!$B$14:$C$34,2,FALSE),0)</f>
        <v>0</v>
      </c>
      <c r="AA64" s="20">
        <f>IF(AND(NOT(ISBLANK(Z64)),ISBLANK(AB64),NOT(ISBLANK(VLOOKUP($F64,'Tier 2 Allowances'!$A$2:$W$6, 11,FALSE))),Z64&lt;2),Z64*VLOOKUP(Z$3,'Tier 2 Allowances'!$B$14:$C$34,2,FALSE),0)</f>
        <v>0</v>
      </c>
      <c r="AC64" s="20">
        <f>IF(AND(NOT(ISBLANK(AB64)),NOT(ISBLANK(VLOOKUP($F64,'Tier 2 Allowances'!$A$2:$W$6, 12,FALSE))),AB64&lt;2),AB64*VLOOKUP(AB$3,'Tier 2 Allowances'!$B$14:$C$34,2,FALSE),0)</f>
        <v>0</v>
      </c>
      <c r="AE64" s="20">
        <f>IF(AND(NOT(ISBLANK(AD64)),NOT(ISBLANK(VLOOKUP($F64,'Tier 2 Allowances'!$A$2:$W$6, 13,FALSE))),AD64&lt;2),AD64*VLOOKUP(AD$3,'Tier 2 Allowances'!$B$14:$C$34,2,FALSE),0)</f>
        <v>0</v>
      </c>
      <c r="AG64" s="20">
        <f>IF(AND(NOT(ISBLANK(AF64)),NOT(ISBLANK(VLOOKUP($F64,'Tier 2 Allowances'!$A$2:$W$6, 14,FALSE))),AF64&lt;2),AF64*VLOOKUP(AD$3,'Tier 2 Allowances'!$B$14:$C$34,2,FALSE),0)</f>
        <v>0</v>
      </c>
      <c r="AI64" s="20">
        <f>IF(AND(NOT(ISBLANK(AH64)),NOT(ISBLANK(VLOOKUP($F64,'Tier 2 Allowances'!$A$2:$W$6, 15,FALSE))),AH64&lt;2),AH64*VLOOKUP(AH$3,'Tier 2 Allowances'!$B$14:$C$34,2,FALSE),0)</f>
        <v>0</v>
      </c>
      <c r="AK64" s="20">
        <f>IF(AND(NOT(ISBLANK(AJ64)),NOT(ISBLANK(VLOOKUP($F64,'Tier 2 Allowances'!$A$2:$W$6, 18,FALSE))),AJ64&lt;6),AJ64*VLOOKUP(AJ$3,'Tier 2 Allowances'!$B$14:$C$34,2,FALSE),0)</f>
        <v>0</v>
      </c>
      <c r="AM64" s="20">
        <f>IF(AND(NOT(ISBLANK(AL64)),NOT(ISBLANK(VLOOKUP($F64,'Tier 2 Allowances'!$A$2:$W$6, 17,FALSE))),AL64&lt;2),AL64*VLOOKUP(AL$3,'Tier 2 Allowances'!$B$14:$C$34,2,FALSE),0)</f>
        <v>0</v>
      </c>
      <c r="AO64" s="20">
        <f>IF(AND(NOT(ISBLANK(AN64)),NOT(ISBLANK(VLOOKUP($F64,'Tier 2 Allowances'!$A$2:$W$6, 18,FALSE))),AN64&lt;11),AN64*VLOOKUP(AN$3,'Tier 2 Allowances'!$B$14:$C$34,2,FALSE),0)</f>
        <v>0</v>
      </c>
      <c r="AQ64" s="20">
        <f>IF(AND(NOT(ISBLANK(AP64)),NOT(ISBLANK(VLOOKUP($F64,'Tier 2 Allowances'!$A$2:$W$6, 19,FALSE))),AP64&lt;11),AP64*VLOOKUP(AP$3,'Tier 2 Allowances'!$B$14:$C$34,2,FALSE),0)</f>
        <v>0</v>
      </c>
      <c r="AS64" s="20">
        <f>IF(AND(NOT(ISBLANK(AR64)),NOT(ISBLANK(VLOOKUP($F64,'Tier 2 Allowances'!$A$2:$W$6, 20,FALSE))),AR64&lt;2),AR64*VLOOKUP(AR$3,'Tier 2 Allowances'!$B$14:$C$34,2,FALSE),0)</f>
        <v>0</v>
      </c>
      <c r="AU64" s="20">
        <f>IF(AND(NOT(ISBLANK(AT64)),NOT(ISBLANK(VLOOKUP($F64,'Tier 2 Allowances'!$A$2:$W$6, 21,FALSE))),AT64&lt;2),AT64*VLOOKUP(AT$3,'Tier 2 Allowances'!$B$14:$C$34,2,FALSE),0)</f>
        <v>0</v>
      </c>
      <c r="AW64" s="20">
        <f>IF(AND(NOT(ISBLANK(AV64)),NOT(ISBLANK(VLOOKUP($F64,'Tier 2 Allowances'!$A$2:$W$6, 22,FALSE))),AV64&lt;2),AV64*VLOOKUP(AV$3,'Tier 2 Allowances'!$B$14:$C$34,2,FALSE),0)</f>
        <v>0</v>
      </c>
      <c r="AY64" s="20">
        <f>IF(AND(NOT(ISBLANK(AX64)),NOT(ISBLANK(VLOOKUP($F64,'Tier 2 Allowances'!$A$2:$W$6, 23,FALSE))),AX64&lt;2),AX64*VLOOKUP(AX$3,'Tier 2 Allowances'!$B$14:$C$34,2,FALSE),0)</f>
        <v>0</v>
      </c>
      <c r="BA64" s="21">
        <f t="shared" si="0"/>
        <v>14</v>
      </c>
      <c r="BC64" s="21">
        <f t="shared" si="1"/>
        <v>10</v>
      </c>
      <c r="BE64" s="21">
        <f t="shared" si="2"/>
        <v>0</v>
      </c>
      <c r="BG64" s="20">
        <f t="shared" si="3"/>
        <v>0</v>
      </c>
      <c r="BH64" s="20" t="str">
        <f t="shared" si="4"/>
        <v/>
      </c>
      <c r="BI64" s="21" t="str">
        <f t="shared" si="5"/>
        <v/>
      </c>
      <c r="BJ64" s="19"/>
      <c r="BK64" s="78"/>
      <c r="BL64" s="79" t="str">
        <f t="shared" si="6"/>
        <v/>
      </c>
      <c r="BM64" s="78"/>
      <c r="BN64" s="78"/>
    </row>
    <row r="65" spans="5:66">
      <c r="E65" s="17"/>
      <c r="G65" s="20">
        <f>IF(ISBLANK(F65),0,VLOOKUP($F65,'Tier 2 Allowances'!$A$2:$B$6,2,FALSE))</f>
        <v>0</v>
      </c>
      <c r="H65" s="85"/>
      <c r="I65" s="85"/>
      <c r="K65" s="20">
        <f>IF(AND(NOT(ISBLANK(J65)),NOT(ISBLANK(VLOOKUP($F65,'Tier 2 Allowances'!$A$2:$W$6,3,FALSE))),J65&lt;3), J65*VLOOKUP(J$3,'Tier 2 Allowances'!$B$14:$C$34,2,FALSE),0)</f>
        <v>0</v>
      </c>
      <c r="M65" s="20">
        <f>IF(AND(NOT(ISBLANK(L65)),NOT(ISBLANK(VLOOKUP($F65,'Tier 2 Allowances'!$A$2:$W$6,4,FALSE))),L65&lt;3),L65* VLOOKUP(L$3,'Tier 2 Allowances'!$B$14:$C$34,2,FALSE),0)</f>
        <v>0</v>
      </c>
      <c r="O65" s="20">
        <f>IF(AND(NOT(ISBLANK(N65)),NOT(ISBLANK(VLOOKUP($F65,'Tier 2 Allowances'!$A$2:$W$6,5,FALSE))),N65&lt;2),N65*VLOOKUP(N$3,'Tier 2 Allowances'!$B$14:$C$34,2,FALSE),0)</f>
        <v>0</v>
      </c>
      <c r="Q65" s="20">
        <f>IF(AND(NOT(ISBLANK(P65)),ISBLANK(R65),NOT(ISBLANK(VLOOKUP($F65,'Tier 2 Allowances'!$A$2:$W$6,6,FALSE))),P65&lt;2),P65*VLOOKUP(P$3,'Tier 2 Allowances'!$B$14:$C$34,2,FALSE),0)</f>
        <v>0</v>
      </c>
      <c r="S65" s="20">
        <f>IF(AND(NOT(ISBLANK(R65)),NOT(ISBLANK(VLOOKUP($F65,'Tier 2 Allowances'!$A$2:$W$6,7,FALSE))),R65&lt;2),R65*VLOOKUP(R$3,'Tier 2 Allowances'!$B$14:$C$34,2,FALSE),0)</f>
        <v>0</v>
      </c>
      <c r="U65" s="20">
        <f>IF(AND(NOT(ISBLANK(T65)),NOT(ISBLANK(VLOOKUP($F65,'Tier 2 Allowances'!$A$2:$W$6,8,FALSE)))*T65&lt;2),T65*VLOOKUP(T$3,'Tier 2 Allowances'!$B$14:$C$34,2,FALSE),0)</f>
        <v>0</v>
      </c>
      <c r="W65" s="20">
        <f>IF(AND(NOT(ISBLANK(V65)),ISBLANK(AB65),NOT(ISBLANK(VLOOKUP($F65,'Tier 2 Allowances'!$A$2:$W$6, 9,FALSE))),V65&lt;2),V65*VLOOKUP(V$3,'Tier 2 Allowances'!$B$14:$C$34,2,FALSE),0)</f>
        <v>0</v>
      </c>
      <c r="Y65" s="20">
        <f>IF(AND(NOT(ISBLANK(X65)),NOT(ISBLANK(VLOOKUP($F65,'Tier 2 Allowances'!$A$2:$W$6, 10,FALSE))),X65&lt;2),X65*VLOOKUP(X$3,'Tier 2 Allowances'!$B$14:$C$34,2,FALSE),0)</f>
        <v>0</v>
      </c>
      <c r="AA65" s="20">
        <f>IF(AND(NOT(ISBLANK(Z65)),ISBLANK(AB65),NOT(ISBLANK(VLOOKUP($F65,'Tier 2 Allowances'!$A$2:$W$6, 11,FALSE))),Z65&lt;2),Z65*VLOOKUP(Z$3,'Tier 2 Allowances'!$B$14:$C$34,2,FALSE),0)</f>
        <v>0</v>
      </c>
      <c r="AC65" s="20">
        <f>IF(AND(NOT(ISBLANK(AB65)),NOT(ISBLANK(VLOOKUP($F65,'Tier 2 Allowances'!$A$2:$W$6, 12,FALSE))),AB65&lt;2),AB65*VLOOKUP(AB$3,'Tier 2 Allowances'!$B$14:$C$34,2,FALSE),0)</f>
        <v>0</v>
      </c>
      <c r="AE65" s="20">
        <f>IF(AND(NOT(ISBLANK(AD65)),NOT(ISBLANK(VLOOKUP($F65,'Tier 2 Allowances'!$A$2:$W$6, 13,FALSE))),AD65&lt;2),AD65*VLOOKUP(AD$3,'Tier 2 Allowances'!$B$14:$C$34,2,FALSE),0)</f>
        <v>0</v>
      </c>
      <c r="AG65" s="20">
        <f>IF(AND(NOT(ISBLANK(AF65)),NOT(ISBLANK(VLOOKUP($F65,'Tier 2 Allowances'!$A$2:$W$6, 14,FALSE))),AF65&lt;2),AF65*VLOOKUP(AD$3,'Tier 2 Allowances'!$B$14:$C$34,2,FALSE),0)</f>
        <v>0</v>
      </c>
      <c r="AI65" s="20">
        <f>IF(AND(NOT(ISBLANK(AH65)),NOT(ISBLANK(VLOOKUP($F65,'Tier 2 Allowances'!$A$2:$W$6, 15,FALSE))),AH65&lt;2),AH65*VLOOKUP(AH$3,'Tier 2 Allowances'!$B$14:$C$34,2,FALSE),0)</f>
        <v>0</v>
      </c>
      <c r="AK65" s="20">
        <f>IF(AND(NOT(ISBLANK(AJ65)),NOT(ISBLANK(VLOOKUP($F65,'Tier 2 Allowances'!$A$2:$W$6, 18,FALSE))),AJ65&lt;6),AJ65*VLOOKUP(AJ$3,'Tier 2 Allowances'!$B$14:$C$34,2,FALSE),0)</f>
        <v>0</v>
      </c>
      <c r="AM65" s="20">
        <f>IF(AND(NOT(ISBLANK(AL65)),NOT(ISBLANK(VLOOKUP($F65,'Tier 2 Allowances'!$A$2:$W$6, 17,FALSE))),AL65&lt;2),AL65*VLOOKUP(AL$3,'Tier 2 Allowances'!$B$14:$C$34,2,FALSE),0)</f>
        <v>0</v>
      </c>
      <c r="AO65" s="20">
        <f>IF(AND(NOT(ISBLANK(AN65)),NOT(ISBLANK(VLOOKUP($F65,'Tier 2 Allowances'!$A$2:$W$6, 18,FALSE))),AN65&lt;11),AN65*VLOOKUP(AN$3,'Tier 2 Allowances'!$B$14:$C$34,2,FALSE),0)</f>
        <v>0</v>
      </c>
      <c r="AQ65" s="20">
        <f>IF(AND(NOT(ISBLANK(AP65)),NOT(ISBLANK(VLOOKUP($F65,'Tier 2 Allowances'!$A$2:$W$6, 19,FALSE))),AP65&lt;11),AP65*VLOOKUP(AP$3,'Tier 2 Allowances'!$B$14:$C$34,2,FALSE),0)</f>
        <v>0</v>
      </c>
      <c r="AS65" s="20">
        <f>IF(AND(NOT(ISBLANK(AR65)),NOT(ISBLANK(VLOOKUP($F65,'Tier 2 Allowances'!$A$2:$W$6, 20,FALSE))),AR65&lt;2),AR65*VLOOKUP(AR$3,'Tier 2 Allowances'!$B$14:$C$34,2,FALSE),0)</f>
        <v>0</v>
      </c>
      <c r="AU65" s="20">
        <f>IF(AND(NOT(ISBLANK(AT65)),NOT(ISBLANK(VLOOKUP($F65,'Tier 2 Allowances'!$A$2:$W$6, 21,FALSE))),AT65&lt;2),AT65*VLOOKUP(AT$3,'Tier 2 Allowances'!$B$14:$C$34,2,FALSE),0)</f>
        <v>0</v>
      </c>
      <c r="AW65" s="20">
        <f>IF(AND(NOT(ISBLANK(AV65)),NOT(ISBLANK(VLOOKUP($F65,'Tier 2 Allowances'!$A$2:$W$6, 22,FALSE))),AV65&lt;2),AV65*VLOOKUP(AV$3,'Tier 2 Allowances'!$B$14:$C$34,2,FALSE),0)</f>
        <v>0</v>
      </c>
      <c r="AY65" s="20">
        <f>IF(AND(NOT(ISBLANK(AX65)),NOT(ISBLANK(VLOOKUP($F65,'Tier 2 Allowances'!$A$2:$W$6, 23,FALSE))),AX65&lt;2),AX65*VLOOKUP(AX$3,'Tier 2 Allowances'!$B$14:$C$34,2,FALSE),0)</f>
        <v>0</v>
      </c>
      <c r="BA65" s="21">
        <f t="shared" si="0"/>
        <v>14</v>
      </c>
      <c r="BC65" s="21">
        <f t="shared" si="1"/>
        <v>10</v>
      </c>
      <c r="BE65" s="21">
        <f t="shared" si="2"/>
        <v>0</v>
      </c>
      <c r="BG65" s="20">
        <f t="shared" si="3"/>
        <v>0</v>
      </c>
      <c r="BH65" s="20" t="str">
        <f t="shared" si="4"/>
        <v/>
      </c>
      <c r="BI65" s="21" t="str">
        <f t="shared" si="5"/>
        <v/>
      </c>
      <c r="BJ65" s="19"/>
      <c r="BK65" s="78"/>
      <c r="BL65" s="79" t="str">
        <f t="shared" si="6"/>
        <v/>
      </c>
      <c r="BM65" s="78"/>
      <c r="BN65" s="78"/>
    </row>
    <row r="66" spans="5:66">
      <c r="E66" s="17"/>
      <c r="G66" s="20">
        <f>IF(ISBLANK(F66),0,VLOOKUP($F66,'Tier 2 Allowances'!$A$2:$B$6,2,FALSE))</f>
        <v>0</v>
      </c>
      <c r="H66" s="85"/>
      <c r="I66" s="85"/>
      <c r="K66" s="20">
        <f>IF(AND(NOT(ISBLANK(J66)),NOT(ISBLANK(VLOOKUP($F66,'Tier 2 Allowances'!$A$2:$W$6,3,FALSE))),J66&lt;3), J66*VLOOKUP(J$3,'Tier 2 Allowances'!$B$14:$C$34,2,FALSE),0)</f>
        <v>0</v>
      </c>
      <c r="M66" s="20">
        <f>IF(AND(NOT(ISBLANK(L66)),NOT(ISBLANK(VLOOKUP($F66,'Tier 2 Allowances'!$A$2:$W$6,4,FALSE))),L66&lt;3),L66* VLOOKUP(L$3,'Tier 2 Allowances'!$B$14:$C$34,2,FALSE),0)</f>
        <v>0</v>
      </c>
      <c r="O66" s="20">
        <f>IF(AND(NOT(ISBLANK(N66)),NOT(ISBLANK(VLOOKUP($F66,'Tier 2 Allowances'!$A$2:$W$6,5,FALSE))),N66&lt;2),N66*VLOOKUP(N$3,'Tier 2 Allowances'!$B$14:$C$34,2,FALSE),0)</f>
        <v>0</v>
      </c>
      <c r="Q66" s="20">
        <f>IF(AND(NOT(ISBLANK(P66)),ISBLANK(R66),NOT(ISBLANK(VLOOKUP($F66,'Tier 2 Allowances'!$A$2:$W$6,6,FALSE))),P66&lt;2),P66*VLOOKUP(P$3,'Tier 2 Allowances'!$B$14:$C$34,2,FALSE),0)</f>
        <v>0</v>
      </c>
      <c r="S66" s="20">
        <f>IF(AND(NOT(ISBLANK(R66)),NOT(ISBLANK(VLOOKUP($F66,'Tier 2 Allowances'!$A$2:$W$6,7,FALSE))),R66&lt;2),R66*VLOOKUP(R$3,'Tier 2 Allowances'!$B$14:$C$34,2,FALSE),0)</f>
        <v>0</v>
      </c>
      <c r="U66" s="20">
        <f>IF(AND(NOT(ISBLANK(T66)),NOT(ISBLANK(VLOOKUP($F66,'Tier 2 Allowances'!$A$2:$W$6,8,FALSE)))*T66&lt;2),T66*VLOOKUP(T$3,'Tier 2 Allowances'!$B$14:$C$34,2,FALSE),0)</f>
        <v>0</v>
      </c>
      <c r="W66" s="20">
        <f>IF(AND(NOT(ISBLANK(V66)),ISBLANK(AB66),NOT(ISBLANK(VLOOKUP($F66,'Tier 2 Allowances'!$A$2:$W$6, 9,FALSE))),V66&lt;2),V66*VLOOKUP(V$3,'Tier 2 Allowances'!$B$14:$C$34,2,FALSE),0)</f>
        <v>0</v>
      </c>
      <c r="Y66" s="20">
        <f>IF(AND(NOT(ISBLANK(X66)),NOT(ISBLANK(VLOOKUP($F66,'Tier 2 Allowances'!$A$2:$W$6, 10,FALSE))),X66&lt;2),X66*VLOOKUP(X$3,'Tier 2 Allowances'!$B$14:$C$34,2,FALSE),0)</f>
        <v>0</v>
      </c>
      <c r="AA66" s="20">
        <f>IF(AND(NOT(ISBLANK(Z66)),ISBLANK(AB66),NOT(ISBLANK(VLOOKUP($F66,'Tier 2 Allowances'!$A$2:$W$6, 11,FALSE))),Z66&lt;2),Z66*VLOOKUP(Z$3,'Tier 2 Allowances'!$B$14:$C$34,2,FALSE),0)</f>
        <v>0</v>
      </c>
      <c r="AC66" s="20">
        <f>IF(AND(NOT(ISBLANK(AB66)),NOT(ISBLANK(VLOOKUP($F66,'Tier 2 Allowances'!$A$2:$W$6, 12,FALSE))),AB66&lt;2),AB66*VLOOKUP(AB$3,'Tier 2 Allowances'!$B$14:$C$34,2,FALSE),0)</f>
        <v>0</v>
      </c>
      <c r="AE66" s="20">
        <f>IF(AND(NOT(ISBLANK(AD66)),NOT(ISBLANK(VLOOKUP($F66,'Tier 2 Allowances'!$A$2:$W$6, 13,FALSE))),AD66&lt;2),AD66*VLOOKUP(AD$3,'Tier 2 Allowances'!$B$14:$C$34,2,FALSE),0)</f>
        <v>0</v>
      </c>
      <c r="AG66" s="20">
        <f>IF(AND(NOT(ISBLANK(AF66)),NOT(ISBLANK(VLOOKUP($F66,'Tier 2 Allowances'!$A$2:$W$6, 14,FALSE))),AF66&lt;2),AF66*VLOOKUP(AD$3,'Tier 2 Allowances'!$B$14:$C$34,2,FALSE),0)</f>
        <v>0</v>
      </c>
      <c r="AI66" s="20">
        <f>IF(AND(NOT(ISBLANK(AH66)),NOT(ISBLANK(VLOOKUP($F66,'Tier 2 Allowances'!$A$2:$W$6, 15,FALSE))),AH66&lt;2),AH66*VLOOKUP(AH$3,'Tier 2 Allowances'!$B$14:$C$34,2,FALSE),0)</f>
        <v>0</v>
      </c>
      <c r="AK66" s="20">
        <f>IF(AND(NOT(ISBLANK(AJ66)),NOT(ISBLANK(VLOOKUP($F66,'Tier 2 Allowances'!$A$2:$W$6, 18,FALSE))),AJ66&lt;6),AJ66*VLOOKUP(AJ$3,'Tier 2 Allowances'!$B$14:$C$34,2,FALSE),0)</f>
        <v>0</v>
      </c>
      <c r="AM66" s="20">
        <f>IF(AND(NOT(ISBLANK(AL66)),NOT(ISBLANK(VLOOKUP($F66,'Tier 2 Allowances'!$A$2:$W$6, 17,FALSE))),AL66&lt;2),AL66*VLOOKUP(AL$3,'Tier 2 Allowances'!$B$14:$C$34,2,FALSE),0)</f>
        <v>0</v>
      </c>
      <c r="AO66" s="20">
        <f>IF(AND(NOT(ISBLANK(AN66)),NOT(ISBLANK(VLOOKUP($F66,'Tier 2 Allowances'!$A$2:$W$6, 18,FALSE))),AN66&lt;11),AN66*VLOOKUP(AN$3,'Tier 2 Allowances'!$B$14:$C$34,2,FALSE),0)</f>
        <v>0</v>
      </c>
      <c r="AQ66" s="20">
        <f>IF(AND(NOT(ISBLANK(AP66)),NOT(ISBLANK(VLOOKUP($F66,'Tier 2 Allowances'!$A$2:$W$6, 19,FALSE))),AP66&lt;11),AP66*VLOOKUP(AP$3,'Tier 2 Allowances'!$B$14:$C$34,2,FALSE),0)</f>
        <v>0</v>
      </c>
      <c r="AS66" s="20">
        <f>IF(AND(NOT(ISBLANK(AR66)),NOT(ISBLANK(VLOOKUP($F66,'Tier 2 Allowances'!$A$2:$W$6, 20,FALSE))),AR66&lt;2),AR66*VLOOKUP(AR$3,'Tier 2 Allowances'!$B$14:$C$34,2,FALSE),0)</f>
        <v>0</v>
      </c>
      <c r="AU66" s="20">
        <f>IF(AND(NOT(ISBLANK(AT66)),NOT(ISBLANK(VLOOKUP($F66,'Tier 2 Allowances'!$A$2:$W$6, 21,FALSE))),AT66&lt;2),AT66*VLOOKUP(AT$3,'Tier 2 Allowances'!$B$14:$C$34,2,FALSE),0)</f>
        <v>0</v>
      </c>
      <c r="AW66" s="20">
        <f>IF(AND(NOT(ISBLANK(AV66)),NOT(ISBLANK(VLOOKUP($F66,'Tier 2 Allowances'!$A$2:$W$6, 22,FALSE))),AV66&lt;2),AV66*VLOOKUP(AV$3,'Tier 2 Allowances'!$B$14:$C$34,2,FALSE),0)</f>
        <v>0</v>
      </c>
      <c r="AY66" s="20">
        <f>IF(AND(NOT(ISBLANK(AX66)),NOT(ISBLANK(VLOOKUP($F66,'Tier 2 Allowances'!$A$2:$W$6, 23,FALSE))),AX66&lt;2),AX66*VLOOKUP(AX$3,'Tier 2 Allowances'!$B$14:$C$34,2,FALSE),0)</f>
        <v>0</v>
      </c>
      <c r="BA66" s="21">
        <f t="shared" si="0"/>
        <v>14</v>
      </c>
      <c r="BC66" s="21">
        <f t="shared" si="1"/>
        <v>10</v>
      </c>
      <c r="BE66" s="21">
        <f t="shared" si="2"/>
        <v>0</v>
      </c>
      <c r="BG66" s="20">
        <f t="shared" si="3"/>
        <v>0</v>
      </c>
      <c r="BH66" s="20" t="str">
        <f t="shared" si="4"/>
        <v/>
      </c>
      <c r="BI66" s="21" t="str">
        <f t="shared" si="5"/>
        <v/>
      </c>
      <c r="BJ66" s="19"/>
      <c r="BK66" s="78"/>
      <c r="BL66" s="79" t="str">
        <f t="shared" si="6"/>
        <v/>
      </c>
      <c r="BM66" s="78"/>
      <c r="BN66" s="78"/>
    </row>
    <row r="67" spans="5:66">
      <c r="E67" s="17"/>
      <c r="G67" s="20">
        <f>IF(ISBLANK(F67),0,VLOOKUP($F67,'Tier 2 Allowances'!$A$2:$B$6,2,FALSE))</f>
        <v>0</v>
      </c>
      <c r="H67" s="85"/>
      <c r="I67" s="85"/>
      <c r="K67" s="20">
        <f>IF(AND(NOT(ISBLANK(J67)),NOT(ISBLANK(VLOOKUP($F67,'Tier 2 Allowances'!$A$2:$W$6,3,FALSE))),J67&lt;3), J67*VLOOKUP(J$3,'Tier 2 Allowances'!$B$14:$C$34,2,FALSE),0)</f>
        <v>0</v>
      </c>
      <c r="M67" s="20">
        <f>IF(AND(NOT(ISBLANK(L67)),NOT(ISBLANK(VLOOKUP($F67,'Tier 2 Allowances'!$A$2:$W$6,4,FALSE))),L67&lt;3),L67* VLOOKUP(L$3,'Tier 2 Allowances'!$B$14:$C$34,2,FALSE),0)</f>
        <v>0</v>
      </c>
      <c r="O67" s="20">
        <f>IF(AND(NOT(ISBLANK(N67)),NOT(ISBLANK(VLOOKUP($F67,'Tier 2 Allowances'!$A$2:$W$6,5,FALSE))),N67&lt;2),N67*VLOOKUP(N$3,'Tier 2 Allowances'!$B$14:$C$34,2,FALSE),0)</f>
        <v>0</v>
      </c>
      <c r="Q67" s="20">
        <f>IF(AND(NOT(ISBLANK(P67)),ISBLANK(R67),NOT(ISBLANK(VLOOKUP($F67,'Tier 2 Allowances'!$A$2:$W$6,6,FALSE))),P67&lt;2),P67*VLOOKUP(P$3,'Tier 2 Allowances'!$B$14:$C$34,2,FALSE),0)</f>
        <v>0</v>
      </c>
      <c r="S67" s="20">
        <f>IF(AND(NOT(ISBLANK(R67)),NOT(ISBLANK(VLOOKUP($F67,'Tier 2 Allowances'!$A$2:$W$6,7,FALSE))),R67&lt;2),R67*VLOOKUP(R$3,'Tier 2 Allowances'!$B$14:$C$34,2,FALSE),0)</f>
        <v>0</v>
      </c>
      <c r="U67" s="20">
        <f>IF(AND(NOT(ISBLANK(T67)),NOT(ISBLANK(VLOOKUP($F67,'Tier 2 Allowances'!$A$2:$W$6,8,FALSE)))*T67&lt;2),T67*VLOOKUP(T$3,'Tier 2 Allowances'!$B$14:$C$34,2,FALSE),0)</f>
        <v>0</v>
      </c>
      <c r="W67" s="20">
        <f>IF(AND(NOT(ISBLANK(V67)),ISBLANK(AB67),NOT(ISBLANK(VLOOKUP($F67,'Tier 2 Allowances'!$A$2:$W$6, 9,FALSE))),V67&lt;2),V67*VLOOKUP(V$3,'Tier 2 Allowances'!$B$14:$C$34,2,FALSE),0)</f>
        <v>0</v>
      </c>
      <c r="Y67" s="20">
        <f>IF(AND(NOT(ISBLANK(X67)),NOT(ISBLANK(VLOOKUP($F67,'Tier 2 Allowances'!$A$2:$W$6, 10,FALSE))),X67&lt;2),X67*VLOOKUP(X$3,'Tier 2 Allowances'!$B$14:$C$34,2,FALSE),0)</f>
        <v>0</v>
      </c>
      <c r="AA67" s="20">
        <f>IF(AND(NOT(ISBLANK(Z67)),ISBLANK(AB67),NOT(ISBLANK(VLOOKUP($F67,'Tier 2 Allowances'!$A$2:$W$6, 11,FALSE))),Z67&lt;2),Z67*VLOOKUP(Z$3,'Tier 2 Allowances'!$B$14:$C$34,2,FALSE),0)</f>
        <v>0</v>
      </c>
      <c r="AC67" s="20">
        <f>IF(AND(NOT(ISBLANK(AB67)),NOT(ISBLANK(VLOOKUP($F67,'Tier 2 Allowances'!$A$2:$W$6, 12,FALSE))),AB67&lt;2),AB67*VLOOKUP(AB$3,'Tier 2 Allowances'!$B$14:$C$34,2,FALSE),0)</f>
        <v>0</v>
      </c>
      <c r="AE67" s="20">
        <f>IF(AND(NOT(ISBLANK(AD67)),NOT(ISBLANK(VLOOKUP($F67,'Tier 2 Allowances'!$A$2:$W$6, 13,FALSE))),AD67&lt;2),AD67*VLOOKUP(AD$3,'Tier 2 Allowances'!$B$14:$C$34,2,FALSE),0)</f>
        <v>0</v>
      </c>
      <c r="AG67" s="20">
        <f>IF(AND(NOT(ISBLANK(AF67)),NOT(ISBLANK(VLOOKUP($F67,'Tier 2 Allowances'!$A$2:$W$6, 14,FALSE))),AF67&lt;2),AF67*VLOOKUP(AD$3,'Tier 2 Allowances'!$B$14:$C$34,2,FALSE),0)</f>
        <v>0</v>
      </c>
      <c r="AI67" s="20">
        <f>IF(AND(NOT(ISBLANK(AH67)),NOT(ISBLANK(VLOOKUP($F67,'Tier 2 Allowances'!$A$2:$W$6, 15,FALSE))),AH67&lt;2),AH67*VLOOKUP(AH$3,'Tier 2 Allowances'!$B$14:$C$34,2,FALSE),0)</f>
        <v>0</v>
      </c>
      <c r="AK67" s="20">
        <f>IF(AND(NOT(ISBLANK(AJ67)),NOT(ISBLANK(VLOOKUP($F67,'Tier 2 Allowances'!$A$2:$W$6, 18,FALSE))),AJ67&lt;6),AJ67*VLOOKUP(AJ$3,'Tier 2 Allowances'!$B$14:$C$34,2,FALSE),0)</f>
        <v>0</v>
      </c>
      <c r="AM67" s="20">
        <f>IF(AND(NOT(ISBLANK(AL67)),NOT(ISBLANK(VLOOKUP($F67,'Tier 2 Allowances'!$A$2:$W$6, 17,FALSE))),AL67&lt;2),AL67*VLOOKUP(AL$3,'Tier 2 Allowances'!$B$14:$C$34,2,FALSE),0)</f>
        <v>0</v>
      </c>
      <c r="AO67" s="20">
        <f>IF(AND(NOT(ISBLANK(AN67)),NOT(ISBLANK(VLOOKUP($F67,'Tier 2 Allowances'!$A$2:$W$6, 18,FALSE))),AN67&lt;11),AN67*VLOOKUP(AN$3,'Tier 2 Allowances'!$B$14:$C$34,2,FALSE),0)</f>
        <v>0</v>
      </c>
      <c r="AQ67" s="20">
        <f>IF(AND(NOT(ISBLANK(AP67)),NOT(ISBLANK(VLOOKUP($F67,'Tier 2 Allowances'!$A$2:$W$6, 19,FALSE))),AP67&lt;11),AP67*VLOOKUP(AP$3,'Tier 2 Allowances'!$B$14:$C$34,2,FALSE),0)</f>
        <v>0</v>
      </c>
      <c r="AS67" s="20">
        <f>IF(AND(NOT(ISBLANK(AR67)),NOT(ISBLANK(VLOOKUP($F67,'Tier 2 Allowances'!$A$2:$W$6, 20,FALSE))),AR67&lt;2),AR67*VLOOKUP(AR$3,'Tier 2 Allowances'!$B$14:$C$34,2,FALSE),0)</f>
        <v>0</v>
      </c>
      <c r="AU67" s="20">
        <f>IF(AND(NOT(ISBLANK(AT67)),NOT(ISBLANK(VLOOKUP($F67,'Tier 2 Allowances'!$A$2:$W$6, 21,FALSE))),AT67&lt;2),AT67*VLOOKUP(AT$3,'Tier 2 Allowances'!$B$14:$C$34,2,FALSE),0)</f>
        <v>0</v>
      </c>
      <c r="AW67" s="20">
        <f>IF(AND(NOT(ISBLANK(AV67)),NOT(ISBLANK(VLOOKUP($F67,'Tier 2 Allowances'!$A$2:$W$6, 22,FALSE))),AV67&lt;2),AV67*VLOOKUP(AV$3,'Tier 2 Allowances'!$B$14:$C$34,2,FALSE),0)</f>
        <v>0</v>
      </c>
      <c r="AY67" s="20">
        <f>IF(AND(NOT(ISBLANK(AX67)),NOT(ISBLANK(VLOOKUP($F67,'Tier 2 Allowances'!$A$2:$W$6, 23,FALSE))),AX67&lt;2),AX67*VLOOKUP(AX$3,'Tier 2 Allowances'!$B$14:$C$34,2,FALSE),0)</f>
        <v>0</v>
      </c>
      <c r="BA67" s="21">
        <f t="shared" si="0"/>
        <v>14</v>
      </c>
      <c r="BC67" s="21">
        <f t="shared" si="1"/>
        <v>10</v>
      </c>
      <c r="BE67" s="21">
        <f t="shared" si="2"/>
        <v>0</v>
      </c>
      <c r="BG67" s="20">
        <f t="shared" si="3"/>
        <v>0</v>
      </c>
      <c r="BH67" s="20" t="str">
        <f t="shared" si="4"/>
        <v/>
      </c>
      <c r="BI67" s="21" t="str">
        <f t="shared" si="5"/>
        <v/>
      </c>
      <c r="BJ67" s="19"/>
      <c r="BK67" s="78"/>
      <c r="BL67" s="79" t="str">
        <f t="shared" si="6"/>
        <v/>
      </c>
      <c r="BM67" s="78"/>
      <c r="BN67" s="78"/>
    </row>
    <row r="68" spans="5:66">
      <c r="E68" s="17"/>
      <c r="G68" s="20">
        <f>IF(ISBLANK(F68),0,VLOOKUP($F68,'Tier 2 Allowances'!$A$2:$B$6,2,FALSE))</f>
        <v>0</v>
      </c>
      <c r="H68" s="85"/>
      <c r="I68" s="85"/>
      <c r="K68" s="20">
        <f>IF(AND(NOT(ISBLANK(J68)),NOT(ISBLANK(VLOOKUP($F68,'Tier 2 Allowances'!$A$2:$W$6,3,FALSE))),J68&lt;3), J68*VLOOKUP(J$3,'Tier 2 Allowances'!$B$14:$C$34,2,FALSE),0)</f>
        <v>0</v>
      </c>
      <c r="M68" s="20">
        <f>IF(AND(NOT(ISBLANK(L68)),NOT(ISBLANK(VLOOKUP($F68,'Tier 2 Allowances'!$A$2:$W$6,4,FALSE))),L68&lt;3),L68* VLOOKUP(L$3,'Tier 2 Allowances'!$B$14:$C$34,2,FALSE),0)</f>
        <v>0</v>
      </c>
      <c r="O68" s="20">
        <f>IF(AND(NOT(ISBLANK(N68)),NOT(ISBLANK(VLOOKUP($F68,'Tier 2 Allowances'!$A$2:$W$6,5,FALSE))),N68&lt;2),N68*VLOOKUP(N$3,'Tier 2 Allowances'!$B$14:$C$34,2,FALSE),0)</f>
        <v>0</v>
      </c>
      <c r="Q68" s="20">
        <f>IF(AND(NOT(ISBLANK(P68)),ISBLANK(R68),NOT(ISBLANK(VLOOKUP($F68,'Tier 2 Allowances'!$A$2:$W$6,6,FALSE))),P68&lt;2),P68*VLOOKUP(P$3,'Tier 2 Allowances'!$B$14:$C$34,2,FALSE),0)</f>
        <v>0</v>
      </c>
      <c r="S68" s="20">
        <f>IF(AND(NOT(ISBLANK(R68)),NOT(ISBLANK(VLOOKUP($F68,'Tier 2 Allowances'!$A$2:$W$6,7,FALSE))),R68&lt;2),R68*VLOOKUP(R$3,'Tier 2 Allowances'!$B$14:$C$34,2,FALSE),0)</f>
        <v>0</v>
      </c>
      <c r="U68" s="20">
        <f>IF(AND(NOT(ISBLANK(T68)),NOT(ISBLANK(VLOOKUP($F68,'Tier 2 Allowances'!$A$2:$W$6,8,FALSE)))*T68&lt;2),T68*VLOOKUP(T$3,'Tier 2 Allowances'!$B$14:$C$34,2,FALSE),0)</f>
        <v>0</v>
      </c>
      <c r="W68" s="20">
        <f>IF(AND(NOT(ISBLANK(V68)),ISBLANK(AB68),NOT(ISBLANK(VLOOKUP($F68,'Tier 2 Allowances'!$A$2:$W$6, 9,FALSE))),V68&lt;2),V68*VLOOKUP(V$3,'Tier 2 Allowances'!$B$14:$C$34,2,FALSE),0)</f>
        <v>0</v>
      </c>
      <c r="Y68" s="20">
        <f>IF(AND(NOT(ISBLANK(X68)),NOT(ISBLANK(VLOOKUP($F68,'Tier 2 Allowances'!$A$2:$W$6, 10,FALSE))),X68&lt;2),X68*VLOOKUP(X$3,'Tier 2 Allowances'!$B$14:$C$34,2,FALSE),0)</f>
        <v>0</v>
      </c>
      <c r="AA68" s="20">
        <f>IF(AND(NOT(ISBLANK(Z68)),ISBLANK(AB68),NOT(ISBLANK(VLOOKUP($F68,'Tier 2 Allowances'!$A$2:$W$6, 11,FALSE))),Z68&lt;2),Z68*VLOOKUP(Z$3,'Tier 2 Allowances'!$B$14:$C$34,2,FALSE),0)</f>
        <v>0</v>
      </c>
      <c r="AC68" s="20">
        <f>IF(AND(NOT(ISBLANK(AB68)),NOT(ISBLANK(VLOOKUP($F68,'Tier 2 Allowances'!$A$2:$W$6, 12,FALSE))),AB68&lt;2),AB68*VLOOKUP(AB$3,'Tier 2 Allowances'!$B$14:$C$34,2,FALSE),0)</f>
        <v>0</v>
      </c>
      <c r="AE68" s="20">
        <f>IF(AND(NOT(ISBLANK(AD68)),NOT(ISBLANK(VLOOKUP($F68,'Tier 2 Allowances'!$A$2:$W$6, 13,FALSE))),AD68&lt;2),AD68*VLOOKUP(AD$3,'Tier 2 Allowances'!$B$14:$C$34,2,FALSE),0)</f>
        <v>0</v>
      </c>
      <c r="AG68" s="20">
        <f>IF(AND(NOT(ISBLANK(AF68)),NOT(ISBLANK(VLOOKUP($F68,'Tier 2 Allowances'!$A$2:$W$6, 14,FALSE))),AF68&lt;2),AF68*VLOOKUP(AD$3,'Tier 2 Allowances'!$B$14:$C$34,2,FALSE),0)</f>
        <v>0</v>
      </c>
      <c r="AI68" s="20">
        <f>IF(AND(NOT(ISBLANK(AH68)),NOT(ISBLANK(VLOOKUP($F68,'Tier 2 Allowances'!$A$2:$W$6, 15,FALSE))),AH68&lt;2),AH68*VLOOKUP(AH$3,'Tier 2 Allowances'!$B$14:$C$34,2,FALSE),0)</f>
        <v>0</v>
      </c>
      <c r="AK68" s="20">
        <f>IF(AND(NOT(ISBLANK(AJ68)),NOT(ISBLANK(VLOOKUP($F68,'Tier 2 Allowances'!$A$2:$W$6, 18,FALSE))),AJ68&lt;6),AJ68*VLOOKUP(AJ$3,'Tier 2 Allowances'!$B$14:$C$34,2,FALSE),0)</f>
        <v>0</v>
      </c>
      <c r="AM68" s="20">
        <f>IF(AND(NOT(ISBLANK(AL68)),NOT(ISBLANK(VLOOKUP($F68,'Tier 2 Allowances'!$A$2:$W$6, 17,FALSE))),AL68&lt;2),AL68*VLOOKUP(AL$3,'Tier 2 Allowances'!$B$14:$C$34,2,FALSE),0)</f>
        <v>0</v>
      </c>
      <c r="AO68" s="20">
        <f>IF(AND(NOT(ISBLANK(AN68)),NOT(ISBLANK(VLOOKUP($F68,'Tier 2 Allowances'!$A$2:$W$6, 18,FALSE))),AN68&lt;11),AN68*VLOOKUP(AN$3,'Tier 2 Allowances'!$B$14:$C$34,2,FALSE),0)</f>
        <v>0</v>
      </c>
      <c r="AQ68" s="20">
        <f>IF(AND(NOT(ISBLANK(AP68)),NOT(ISBLANK(VLOOKUP($F68,'Tier 2 Allowances'!$A$2:$W$6, 19,FALSE))),AP68&lt;11),AP68*VLOOKUP(AP$3,'Tier 2 Allowances'!$B$14:$C$34,2,FALSE),0)</f>
        <v>0</v>
      </c>
      <c r="AS68" s="20">
        <f>IF(AND(NOT(ISBLANK(AR68)),NOT(ISBLANK(VLOOKUP($F68,'Tier 2 Allowances'!$A$2:$W$6, 20,FALSE))),AR68&lt;2),AR68*VLOOKUP(AR$3,'Tier 2 Allowances'!$B$14:$C$34,2,FALSE),0)</f>
        <v>0</v>
      </c>
      <c r="AU68" s="20">
        <f>IF(AND(NOT(ISBLANK(AT68)),NOT(ISBLANK(VLOOKUP($F68,'Tier 2 Allowances'!$A$2:$W$6, 21,FALSE))),AT68&lt;2),AT68*VLOOKUP(AT$3,'Tier 2 Allowances'!$B$14:$C$34,2,FALSE),0)</f>
        <v>0</v>
      </c>
      <c r="AW68" s="20">
        <f>IF(AND(NOT(ISBLANK(AV68)),NOT(ISBLANK(VLOOKUP($F68,'Tier 2 Allowances'!$A$2:$W$6, 22,FALSE))),AV68&lt;2),AV68*VLOOKUP(AV$3,'Tier 2 Allowances'!$B$14:$C$34,2,FALSE),0)</f>
        <v>0</v>
      </c>
      <c r="AY68" s="20">
        <f>IF(AND(NOT(ISBLANK(AX68)),NOT(ISBLANK(VLOOKUP($F68,'Tier 2 Allowances'!$A$2:$W$6, 23,FALSE))),AX68&lt;2),AX68*VLOOKUP(AX$3,'Tier 2 Allowances'!$B$14:$C$34,2,FALSE),0)</f>
        <v>0</v>
      </c>
      <c r="BA68" s="21">
        <f t="shared" ref="BA68:BA102" si="7">IF(ISBLANK($H68), 14, 7-(4-$H68)/2)</f>
        <v>14</v>
      </c>
      <c r="BC68" s="21">
        <f t="shared" ref="BC68:BC102" si="8">IF(ISBLANK($I68),10,(10-$I68))</f>
        <v>10</v>
      </c>
      <c r="BE68" s="21">
        <f t="shared" ref="BE68:BE102" si="9">IF(ISBLANK($H68),0,7+(4-$H68)/2)</f>
        <v>0</v>
      </c>
      <c r="BG68" s="20">
        <f t="shared" ref="BG68:BG102" si="10">$I68</f>
        <v>0</v>
      </c>
      <c r="BH68" s="20" t="str">
        <f t="shared" si="4"/>
        <v/>
      </c>
      <c r="BI68" s="21" t="str">
        <f t="shared" si="5"/>
        <v/>
      </c>
      <c r="BJ68" s="19"/>
      <c r="BK68" s="78"/>
      <c r="BL68" s="79" t="str">
        <f t="shared" si="6"/>
        <v/>
      </c>
      <c r="BM68" s="78"/>
      <c r="BN68" s="78"/>
    </row>
    <row r="69" spans="5:66">
      <c r="E69" s="17"/>
      <c r="G69" s="20">
        <f>IF(ISBLANK(F69),0,VLOOKUP($F69,'Tier 2 Allowances'!$A$2:$B$6,2,FALSE))</f>
        <v>0</v>
      </c>
      <c r="H69" s="85"/>
      <c r="I69" s="85"/>
      <c r="K69" s="20">
        <f>IF(AND(NOT(ISBLANK(J69)),NOT(ISBLANK(VLOOKUP($F69,'Tier 2 Allowances'!$A$2:$W$6,3,FALSE))),J69&lt;3), J69*VLOOKUP(J$3,'Tier 2 Allowances'!$B$14:$C$34,2,FALSE),0)</f>
        <v>0</v>
      </c>
      <c r="M69" s="20">
        <f>IF(AND(NOT(ISBLANK(L69)),NOT(ISBLANK(VLOOKUP($F69,'Tier 2 Allowances'!$A$2:$W$6,4,FALSE))),L69&lt;3),L69* VLOOKUP(L$3,'Tier 2 Allowances'!$B$14:$C$34,2,FALSE),0)</f>
        <v>0</v>
      </c>
      <c r="O69" s="20">
        <f>IF(AND(NOT(ISBLANK(N69)),NOT(ISBLANK(VLOOKUP($F69,'Tier 2 Allowances'!$A$2:$W$6,5,FALSE))),N69&lt;2),N69*VLOOKUP(N$3,'Tier 2 Allowances'!$B$14:$C$34,2,FALSE),0)</f>
        <v>0</v>
      </c>
      <c r="Q69" s="20">
        <f>IF(AND(NOT(ISBLANK(P69)),ISBLANK(R69),NOT(ISBLANK(VLOOKUP($F69,'Tier 2 Allowances'!$A$2:$W$6,6,FALSE))),P69&lt;2),P69*VLOOKUP(P$3,'Tier 2 Allowances'!$B$14:$C$34,2,FALSE),0)</f>
        <v>0</v>
      </c>
      <c r="S69" s="20">
        <f>IF(AND(NOT(ISBLANK(R69)),NOT(ISBLANK(VLOOKUP($F69,'Tier 2 Allowances'!$A$2:$W$6,7,FALSE))),R69&lt;2),R69*VLOOKUP(R$3,'Tier 2 Allowances'!$B$14:$C$34,2,FALSE),0)</f>
        <v>0</v>
      </c>
      <c r="U69" s="20">
        <f>IF(AND(NOT(ISBLANK(T69)),NOT(ISBLANK(VLOOKUP($F69,'Tier 2 Allowances'!$A$2:$W$6,8,FALSE)))*T69&lt;2),T69*VLOOKUP(T$3,'Tier 2 Allowances'!$B$14:$C$34,2,FALSE),0)</f>
        <v>0</v>
      </c>
      <c r="W69" s="20">
        <f>IF(AND(NOT(ISBLANK(V69)),ISBLANK(AB69),NOT(ISBLANK(VLOOKUP($F69,'Tier 2 Allowances'!$A$2:$W$6, 9,FALSE))),V69&lt;2),V69*VLOOKUP(V$3,'Tier 2 Allowances'!$B$14:$C$34,2,FALSE),0)</f>
        <v>0</v>
      </c>
      <c r="Y69" s="20">
        <f>IF(AND(NOT(ISBLANK(X69)),NOT(ISBLANK(VLOOKUP($F69,'Tier 2 Allowances'!$A$2:$W$6, 10,FALSE))),X69&lt;2),X69*VLOOKUP(X$3,'Tier 2 Allowances'!$B$14:$C$34,2,FALSE),0)</f>
        <v>0</v>
      </c>
      <c r="AA69" s="20">
        <f>IF(AND(NOT(ISBLANK(Z69)),ISBLANK(AB69),NOT(ISBLANK(VLOOKUP($F69,'Tier 2 Allowances'!$A$2:$W$6, 11,FALSE))),Z69&lt;2),Z69*VLOOKUP(Z$3,'Tier 2 Allowances'!$B$14:$C$34,2,FALSE),0)</f>
        <v>0</v>
      </c>
      <c r="AC69" s="20">
        <f>IF(AND(NOT(ISBLANK(AB69)),NOT(ISBLANK(VLOOKUP($F69,'Tier 2 Allowances'!$A$2:$W$6, 12,FALSE))),AB69&lt;2),AB69*VLOOKUP(AB$3,'Tier 2 Allowances'!$B$14:$C$34,2,FALSE),0)</f>
        <v>0</v>
      </c>
      <c r="AE69" s="20">
        <f>IF(AND(NOT(ISBLANK(AD69)),NOT(ISBLANK(VLOOKUP($F69,'Tier 2 Allowances'!$A$2:$W$6, 13,FALSE))),AD69&lt;2),AD69*VLOOKUP(AD$3,'Tier 2 Allowances'!$B$14:$C$34,2,FALSE),0)</f>
        <v>0</v>
      </c>
      <c r="AG69" s="20">
        <f>IF(AND(NOT(ISBLANK(AF69)),NOT(ISBLANK(VLOOKUP($F69,'Tier 2 Allowances'!$A$2:$W$6, 14,FALSE))),AF69&lt;2),AF69*VLOOKUP(AD$3,'Tier 2 Allowances'!$B$14:$C$34,2,FALSE),0)</f>
        <v>0</v>
      </c>
      <c r="AI69" s="20">
        <f>IF(AND(NOT(ISBLANK(AH69)),NOT(ISBLANK(VLOOKUP($F69,'Tier 2 Allowances'!$A$2:$W$6, 15,FALSE))),AH69&lt;2),AH69*VLOOKUP(AH$3,'Tier 2 Allowances'!$B$14:$C$34,2,FALSE),0)</f>
        <v>0</v>
      </c>
      <c r="AK69" s="20">
        <f>IF(AND(NOT(ISBLANK(AJ69)),NOT(ISBLANK(VLOOKUP($F69,'Tier 2 Allowances'!$A$2:$W$6, 18,FALSE))),AJ69&lt;6),AJ69*VLOOKUP(AJ$3,'Tier 2 Allowances'!$B$14:$C$34,2,FALSE),0)</f>
        <v>0</v>
      </c>
      <c r="AM69" s="20">
        <f>IF(AND(NOT(ISBLANK(AL69)),NOT(ISBLANK(VLOOKUP($F69,'Tier 2 Allowances'!$A$2:$W$6, 17,FALSE))),AL69&lt;2),AL69*VLOOKUP(AL$3,'Tier 2 Allowances'!$B$14:$C$34,2,FALSE),0)</f>
        <v>0</v>
      </c>
      <c r="AO69" s="20">
        <f>IF(AND(NOT(ISBLANK(AN69)),NOT(ISBLANK(VLOOKUP($F69,'Tier 2 Allowances'!$A$2:$W$6, 18,FALSE))),AN69&lt;11),AN69*VLOOKUP(AN$3,'Tier 2 Allowances'!$B$14:$C$34,2,FALSE),0)</f>
        <v>0</v>
      </c>
      <c r="AQ69" s="20">
        <f>IF(AND(NOT(ISBLANK(AP69)),NOT(ISBLANK(VLOOKUP($F69,'Tier 2 Allowances'!$A$2:$W$6, 19,FALSE))),AP69&lt;11),AP69*VLOOKUP(AP$3,'Tier 2 Allowances'!$B$14:$C$34,2,FALSE),0)</f>
        <v>0</v>
      </c>
      <c r="AS69" s="20">
        <f>IF(AND(NOT(ISBLANK(AR69)),NOT(ISBLANK(VLOOKUP($F69,'Tier 2 Allowances'!$A$2:$W$6, 20,FALSE))),AR69&lt;2),AR69*VLOOKUP(AR$3,'Tier 2 Allowances'!$B$14:$C$34,2,FALSE),0)</f>
        <v>0</v>
      </c>
      <c r="AU69" s="20">
        <f>IF(AND(NOT(ISBLANK(AT69)),NOT(ISBLANK(VLOOKUP($F69,'Tier 2 Allowances'!$A$2:$W$6, 21,FALSE))),AT69&lt;2),AT69*VLOOKUP(AT$3,'Tier 2 Allowances'!$B$14:$C$34,2,FALSE),0)</f>
        <v>0</v>
      </c>
      <c r="AW69" s="20">
        <f>IF(AND(NOT(ISBLANK(AV69)),NOT(ISBLANK(VLOOKUP($F69,'Tier 2 Allowances'!$A$2:$W$6, 22,FALSE))),AV69&lt;2),AV69*VLOOKUP(AV$3,'Tier 2 Allowances'!$B$14:$C$34,2,FALSE),0)</f>
        <v>0</v>
      </c>
      <c r="AY69" s="20">
        <f>IF(AND(NOT(ISBLANK(AX69)),NOT(ISBLANK(VLOOKUP($F69,'Tier 2 Allowances'!$A$2:$W$6, 23,FALSE))),AX69&lt;2),AX69*VLOOKUP(AX$3,'Tier 2 Allowances'!$B$14:$C$34,2,FALSE),0)</f>
        <v>0</v>
      </c>
      <c r="BA69" s="21">
        <f t="shared" si="7"/>
        <v>14</v>
      </c>
      <c r="BC69" s="21">
        <f t="shared" si="8"/>
        <v>10</v>
      </c>
      <c r="BE69" s="21">
        <f t="shared" si="9"/>
        <v>0</v>
      </c>
      <c r="BG69" s="20">
        <f t="shared" si="10"/>
        <v>0</v>
      </c>
      <c r="BH69" s="20" t="str">
        <f t="shared" ref="BH69:BH102" si="11">IF(ISBLANK(F69),"",G69+K69+M69+O69+Q69+S69+U69+W69+Y69+AA69+AC69+AE69+AG69+AI69+AK69+AM69+AO69+AQ69+AS69+AU69+AW69+AY69)</f>
        <v/>
      </c>
      <c r="BI69" s="21" t="str">
        <f t="shared" ref="BI69:BI102" si="12">IF(ISBLANK(F69),"",(IF(OR(AND(NOT(ISBLANK(H69)),ISBLANK(BD69)),AND(NOT(ISBLANK(I69)),ISBLANK(BF69)),ISBLANK(BB69)),"Incomplete",0.365*(AZ69*BA69+BB69*BC69+BD69*BE69+BF69*BG69))))</f>
        <v/>
      </c>
      <c r="BJ69" s="19"/>
      <c r="BK69" s="78"/>
      <c r="BL69" s="79" t="str">
        <f t="shared" ref="BL69:BL102" si="13">IF(ISBLANK(F69),"",BH69+BK69)</f>
        <v/>
      </c>
      <c r="BM69" s="78"/>
      <c r="BN69" s="78"/>
    </row>
    <row r="70" spans="5:66">
      <c r="E70" s="17"/>
      <c r="G70" s="20">
        <f>IF(ISBLANK(F70),0,VLOOKUP($F70,'Tier 2 Allowances'!$A$2:$B$6,2,FALSE))</f>
        <v>0</v>
      </c>
      <c r="H70" s="85"/>
      <c r="I70" s="85"/>
      <c r="K70" s="20">
        <f>IF(AND(NOT(ISBLANK(J70)),NOT(ISBLANK(VLOOKUP($F70,'Tier 2 Allowances'!$A$2:$W$6,3,FALSE))),J70&lt;3), J70*VLOOKUP(J$3,'Tier 2 Allowances'!$B$14:$C$34,2,FALSE),0)</f>
        <v>0</v>
      </c>
      <c r="M70" s="20">
        <f>IF(AND(NOT(ISBLANK(L70)),NOT(ISBLANK(VLOOKUP($F70,'Tier 2 Allowances'!$A$2:$W$6,4,FALSE))),L70&lt;3),L70* VLOOKUP(L$3,'Tier 2 Allowances'!$B$14:$C$34,2,FALSE),0)</f>
        <v>0</v>
      </c>
      <c r="O70" s="20">
        <f>IF(AND(NOT(ISBLANK(N70)),NOT(ISBLANK(VLOOKUP($F70,'Tier 2 Allowances'!$A$2:$W$6,5,FALSE))),N70&lt;2),N70*VLOOKUP(N$3,'Tier 2 Allowances'!$B$14:$C$34,2,FALSE),0)</f>
        <v>0</v>
      </c>
      <c r="Q70" s="20">
        <f>IF(AND(NOT(ISBLANK(P70)),ISBLANK(R70),NOT(ISBLANK(VLOOKUP($F70,'Tier 2 Allowances'!$A$2:$W$6,6,FALSE))),P70&lt;2),P70*VLOOKUP(P$3,'Tier 2 Allowances'!$B$14:$C$34,2,FALSE),0)</f>
        <v>0</v>
      </c>
      <c r="S70" s="20">
        <f>IF(AND(NOT(ISBLANK(R70)),NOT(ISBLANK(VLOOKUP($F70,'Tier 2 Allowances'!$A$2:$W$6,7,FALSE))),R70&lt;2),R70*VLOOKUP(R$3,'Tier 2 Allowances'!$B$14:$C$34,2,FALSE),0)</f>
        <v>0</v>
      </c>
      <c r="U70" s="20">
        <f>IF(AND(NOT(ISBLANK(T70)),NOT(ISBLANK(VLOOKUP($F70,'Tier 2 Allowances'!$A$2:$W$6,8,FALSE)))*T70&lt;2),T70*VLOOKUP(T$3,'Tier 2 Allowances'!$B$14:$C$34,2,FALSE),0)</f>
        <v>0</v>
      </c>
      <c r="W70" s="20">
        <f>IF(AND(NOT(ISBLANK(V70)),ISBLANK(AB70),NOT(ISBLANK(VLOOKUP($F70,'Tier 2 Allowances'!$A$2:$W$6, 9,FALSE))),V70&lt;2),V70*VLOOKUP(V$3,'Tier 2 Allowances'!$B$14:$C$34,2,FALSE),0)</f>
        <v>0</v>
      </c>
      <c r="Y70" s="20">
        <f>IF(AND(NOT(ISBLANK(X70)),NOT(ISBLANK(VLOOKUP($F70,'Tier 2 Allowances'!$A$2:$W$6, 10,FALSE))),X70&lt;2),X70*VLOOKUP(X$3,'Tier 2 Allowances'!$B$14:$C$34,2,FALSE),0)</f>
        <v>0</v>
      </c>
      <c r="AA70" s="20">
        <f>IF(AND(NOT(ISBLANK(Z70)),ISBLANK(AB70),NOT(ISBLANK(VLOOKUP($F70,'Tier 2 Allowances'!$A$2:$W$6, 11,FALSE))),Z70&lt;2),Z70*VLOOKUP(Z$3,'Tier 2 Allowances'!$B$14:$C$34,2,FALSE),0)</f>
        <v>0</v>
      </c>
      <c r="AC70" s="20">
        <f>IF(AND(NOT(ISBLANK(AB70)),NOT(ISBLANK(VLOOKUP($F70,'Tier 2 Allowances'!$A$2:$W$6, 12,FALSE))),AB70&lt;2),AB70*VLOOKUP(AB$3,'Tier 2 Allowances'!$B$14:$C$34,2,FALSE),0)</f>
        <v>0</v>
      </c>
      <c r="AE70" s="20">
        <f>IF(AND(NOT(ISBLANK(AD70)),NOT(ISBLANK(VLOOKUP($F70,'Tier 2 Allowances'!$A$2:$W$6, 13,FALSE))),AD70&lt;2),AD70*VLOOKUP(AD$3,'Tier 2 Allowances'!$B$14:$C$34,2,FALSE),0)</f>
        <v>0</v>
      </c>
      <c r="AG70" s="20">
        <f>IF(AND(NOT(ISBLANK(AF70)),NOT(ISBLANK(VLOOKUP($F70,'Tier 2 Allowances'!$A$2:$W$6, 14,FALSE))),AF70&lt;2),AF70*VLOOKUP(AD$3,'Tier 2 Allowances'!$B$14:$C$34,2,FALSE),0)</f>
        <v>0</v>
      </c>
      <c r="AI70" s="20">
        <f>IF(AND(NOT(ISBLANK(AH70)),NOT(ISBLANK(VLOOKUP($F70,'Tier 2 Allowances'!$A$2:$W$6, 15,FALSE))),AH70&lt;2),AH70*VLOOKUP(AH$3,'Tier 2 Allowances'!$B$14:$C$34,2,FALSE),0)</f>
        <v>0</v>
      </c>
      <c r="AK70" s="20">
        <f>IF(AND(NOT(ISBLANK(AJ70)),NOT(ISBLANK(VLOOKUP($F70,'Tier 2 Allowances'!$A$2:$W$6, 18,FALSE))),AJ70&lt;6),AJ70*VLOOKUP(AJ$3,'Tier 2 Allowances'!$B$14:$C$34,2,FALSE),0)</f>
        <v>0</v>
      </c>
      <c r="AM70" s="20">
        <f>IF(AND(NOT(ISBLANK(AL70)),NOT(ISBLANK(VLOOKUP($F70,'Tier 2 Allowances'!$A$2:$W$6, 17,FALSE))),AL70&lt;2),AL70*VLOOKUP(AL$3,'Tier 2 Allowances'!$B$14:$C$34,2,FALSE),0)</f>
        <v>0</v>
      </c>
      <c r="AO70" s="20">
        <f>IF(AND(NOT(ISBLANK(AN70)),NOT(ISBLANK(VLOOKUP($F70,'Tier 2 Allowances'!$A$2:$W$6, 18,FALSE))),AN70&lt;11),AN70*VLOOKUP(AN$3,'Tier 2 Allowances'!$B$14:$C$34,2,FALSE),0)</f>
        <v>0</v>
      </c>
      <c r="AQ70" s="20">
        <f>IF(AND(NOT(ISBLANK(AP70)),NOT(ISBLANK(VLOOKUP($F70,'Tier 2 Allowances'!$A$2:$W$6, 19,FALSE))),AP70&lt;11),AP70*VLOOKUP(AP$3,'Tier 2 Allowances'!$B$14:$C$34,2,FALSE),0)</f>
        <v>0</v>
      </c>
      <c r="AS70" s="20">
        <f>IF(AND(NOT(ISBLANK(AR70)),NOT(ISBLANK(VLOOKUP($F70,'Tier 2 Allowances'!$A$2:$W$6, 20,FALSE))),AR70&lt;2),AR70*VLOOKUP(AR$3,'Tier 2 Allowances'!$B$14:$C$34,2,FALSE),0)</f>
        <v>0</v>
      </c>
      <c r="AU70" s="20">
        <f>IF(AND(NOT(ISBLANK(AT70)),NOT(ISBLANK(VLOOKUP($F70,'Tier 2 Allowances'!$A$2:$W$6, 21,FALSE))),AT70&lt;2),AT70*VLOOKUP(AT$3,'Tier 2 Allowances'!$B$14:$C$34,2,FALSE),0)</f>
        <v>0</v>
      </c>
      <c r="AW70" s="20">
        <f>IF(AND(NOT(ISBLANK(AV70)),NOT(ISBLANK(VLOOKUP($F70,'Tier 2 Allowances'!$A$2:$W$6, 22,FALSE))),AV70&lt;2),AV70*VLOOKUP(AV$3,'Tier 2 Allowances'!$B$14:$C$34,2,FALSE),0)</f>
        <v>0</v>
      </c>
      <c r="AY70" s="20">
        <f>IF(AND(NOT(ISBLANK(AX70)),NOT(ISBLANK(VLOOKUP($F70,'Tier 2 Allowances'!$A$2:$W$6, 23,FALSE))),AX70&lt;2),AX70*VLOOKUP(AX$3,'Tier 2 Allowances'!$B$14:$C$34,2,FALSE),0)</f>
        <v>0</v>
      </c>
      <c r="BA70" s="21">
        <f t="shared" si="7"/>
        <v>14</v>
      </c>
      <c r="BC70" s="21">
        <f t="shared" si="8"/>
        <v>10</v>
      </c>
      <c r="BE70" s="21">
        <f t="shared" si="9"/>
        <v>0</v>
      </c>
      <c r="BG70" s="20">
        <f t="shared" si="10"/>
        <v>0</v>
      </c>
      <c r="BH70" s="20" t="str">
        <f t="shared" si="11"/>
        <v/>
      </c>
      <c r="BI70" s="21" t="str">
        <f t="shared" si="12"/>
        <v/>
      </c>
      <c r="BJ70" s="19"/>
      <c r="BK70" s="78"/>
      <c r="BL70" s="79" t="str">
        <f t="shared" si="13"/>
        <v/>
      </c>
      <c r="BM70" s="78"/>
      <c r="BN70" s="78"/>
    </row>
    <row r="71" spans="5:66">
      <c r="E71" s="17"/>
      <c r="G71" s="20">
        <f>IF(ISBLANK(F71),0,VLOOKUP($F71,'Tier 2 Allowances'!$A$2:$B$6,2,FALSE))</f>
        <v>0</v>
      </c>
      <c r="H71" s="85"/>
      <c r="I71" s="85"/>
      <c r="K71" s="20">
        <f>IF(AND(NOT(ISBLANK(J71)),NOT(ISBLANK(VLOOKUP($F71,'Tier 2 Allowances'!$A$2:$W$6,3,FALSE))),J71&lt;3), J71*VLOOKUP(J$3,'Tier 2 Allowances'!$B$14:$C$34,2,FALSE),0)</f>
        <v>0</v>
      </c>
      <c r="M71" s="20">
        <f>IF(AND(NOT(ISBLANK(L71)),NOT(ISBLANK(VLOOKUP($F71,'Tier 2 Allowances'!$A$2:$W$6,4,FALSE))),L71&lt;3),L71* VLOOKUP(L$3,'Tier 2 Allowances'!$B$14:$C$34,2,FALSE),0)</f>
        <v>0</v>
      </c>
      <c r="O71" s="20">
        <f>IF(AND(NOT(ISBLANK(N71)),NOT(ISBLANK(VLOOKUP($F71,'Tier 2 Allowances'!$A$2:$W$6,5,FALSE))),N71&lt;2),N71*VLOOKUP(N$3,'Tier 2 Allowances'!$B$14:$C$34,2,FALSE),0)</f>
        <v>0</v>
      </c>
      <c r="Q71" s="20">
        <f>IF(AND(NOT(ISBLANK(P71)),ISBLANK(R71),NOT(ISBLANK(VLOOKUP($F71,'Tier 2 Allowances'!$A$2:$W$6,6,FALSE))),P71&lt;2),P71*VLOOKUP(P$3,'Tier 2 Allowances'!$B$14:$C$34,2,FALSE),0)</f>
        <v>0</v>
      </c>
      <c r="S71" s="20">
        <f>IF(AND(NOT(ISBLANK(R71)),NOT(ISBLANK(VLOOKUP($F71,'Tier 2 Allowances'!$A$2:$W$6,7,FALSE))),R71&lt;2),R71*VLOOKUP(R$3,'Tier 2 Allowances'!$B$14:$C$34,2,FALSE),0)</f>
        <v>0</v>
      </c>
      <c r="U71" s="20">
        <f>IF(AND(NOT(ISBLANK(T71)),NOT(ISBLANK(VLOOKUP($F71,'Tier 2 Allowances'!$A$2:$W$6,8,FALSE)))*T71&lt;2),T71*VLOOKUP(T$3,'Tier 2 Allowances'!$B$14:$C$34,2,FALSE),0)</f>
        <v>0</v>
      </c>
      <c r="W71" s="20">
        <f>IF(AND(NOT(ISBLANK(V71)),ISBLANK(AB71),NOT(ISBLANK(VLOOKUP($F71,'Tier 2 Allowances'!$A$2:$W$6, 9,FALSE))),V71&lt;2),V71*VLOOKUP(V$3,'Tier 2 Allowances'!$B$14:$C$34,2,FALSE),0)</f>
        <v>0</v>
      </c>
      <c r="Y71" s="20">
        <f>IF(AND(NOT(ISBLANK(X71)),NOT(ISBLANK(VLOOKUP($F71,'Tier 2 Allowances'!$A$2:$W$6, 10,FALSE))),X71&lt;2),X71*VLOOKUP(X$3,'Tier 2 Allowances'!$B$14:$C$34,2,FALSE),0)</f>
        <v>0</v>
      </c>
      <c r="AA71" s="20">
        <f>IF(AND(NOT(ISBLANK(Z71)),ISBLANK(AB71),NOT(ISBLANK(VLOOKUP($F71,'Tier 2 Allowances'!$A$2:$W$6, 11,FALSE))),Z71&lt;2),Z71*VLOOKUP(Z$3,'Tier 2 Allowances'!$B$14:$C$34,2,FALSE),0)</f>
        <v>0</v>
      </c>
      <c r="AC71" s="20">
        <f>IF(AND(NOT(ISBLANK(AB71)),NOT(ISBLANK(VLOOKUP($F71,'Tier 2 Allowances'!$A$2:$W$6, 12,FALSE))),AB71&lt;2),AB71*VLOOKUP(AB$3,'Tier 2 Allowances'!$B$14:$C$34,2,FALSE),0)</f>
        <v>0</v>
      </c>
      <c r="AE71" s="20">
        <f>IF(AND(NOT(ISBLANK(AD71)),NOT(ISBLANK(VLOOKUP($F71,'Tier 2 Allowances'!$A$2:$W$6, 13,FALSE))),AD71&lt;2),AD71*VLOOKUP(AD$3,'Tier 2 Allowances'!$B$14:$C$34,2,FALSE),0)</f>
        <v>0</v>
      </c>
      <c r="AG71" s="20">
        <f>IF(AND(NOT(ISBLANK(AF71)),NOT(ISBLANK(VLOOKUP($F71,'Tier 2 Allowances'!$A$2:$W$6, 14,FALSE))),AF71&lt;2),AF71*VLOOKUP(AD$3,'Tier 2 Allowances'!$B$14:$C$34,2,FALSE),0)</f>
        <v>0</v>
      </c>
      <c r="AI71" s="20">
        <f>IF(AND(NOT(ISBLANK(AH71)),NOT(ISBLANK(VLOOKUP($F71,'Tier 2 Allowances'!$A$2:$W$6, 15,FALSE))),AH71&lt;2),AH71*VLOOKUP(AH$3,'Tier 2 Allowances'!$B$14:$C$34,2,FALSE),0)</f>
        <v>0</v>
      </c>
      <c r="AK71" s="20">
        <f>IF(AND(NOT(ISBLANK(AJ71)),NOT(ISBLANK(VLOOKUP($F71,'Tier 2 Allowances'!$A$2:$W$6, 18,FALSE))),AJ71&lt;6),AJ71*VLOOKUP(AJ$3,'Tier 2 Allowances'!$B$14:$C$34,2,FALSE),0)</f>
        <v>0</v>
      </c>
      <c r="AM71" s="20">
        <f>IF(AND(NOT(ISBLANK(AL71)),NOT(ISBLANK(VLOOKUP($F71,'Tier 2 Allowances'!$A$2:$W$6, 17,FALSE))),AL71&lt;2),AL71*VLOOKUP(AL$3,'Tier 2 Allowances'!$B$14:$C$34,2,FALSE),0)</f>
        <v>0</v>
      </c>
      <c r="AO71" s="20">
        <f>IF(AND(NOT(ISBLANK(AN71)),NOT(ISBLANK(VLOOKUP($F71,'Tier 2 Allowances'!$A$2:$W$6, 18,FALSE))),AN71&lt;11),AN71*VLOOKUP(AN$3,'Tier 2 Allowances'!$B$14:$C$34,2,FALSE),0)</f>
        <v>0</v>
      </c>
      <c r="AQ71" s="20">
        <f>IF(AND(NOT(ISBLANK(AP71)),NOT(ISBLANK(VLOOKUP($F71,'Tier 2 Allowances'!$A$2:$W$6, 19,FALSE))),AP71&lt;11),AP71*VLOOKUP(AP$3,'Tier 2 Allowances'!$B$14:$C$34,2,FALSE),0)</f>
        <v>0</v>
      </c>
      <c r="AS71" s="20">
        <f>IF(AND(NOT(ISBLANK(AR71)),NOT(ISBLANK(VLOOKUP($F71,'Tier 2 Allowances'!$A$2:$W$6, 20,FALSE))),AR71&lt;2),AR71*VLOOKUP(AR$3,'Tier 2 Allowances'!$B$14:$C$34,2,FALSE),0)</f>
        <v>0</v>
      </c>
      <c r="AU71" s="20">
        <f>IF(AND(NOT(ISBLANK(AT71)),NOT(ISBLANK(VLOOKUP($F71,'Tier 2 Allowances'!$A$2:$W$6, 21,FALSE))),AT71&lt;2),AT71*VLOOKUP(AT$3,'Tier 2 Allowances'!$B$14:$C$34,2,FALSE),0)</f>
        <v>0</v>
      </c>
      <c r="AW71" s="20">
        <f>IF(AND(NOT(ISBLANK(AV71)),NOT(ISBLANK(VLOOKUP($F71,'Tier 2 Allowances'!$A$2:$W$6, 22,FALSE))),AV71&lt;2),AV71*VLOOKUP(AV$3,'Tier 2 Allowances'!$B$14:$C$34,2,FALSE),0)</f>
        <v>0</v>
      </c>
      <c r="AY71" s="20">
        <f>IF(AND(NOT(ISBLANK(AX71)),NOT(ISBLANK(VLOOKUP($F71,'Tier 2 Allowances'!$A$2:$W$6, 23,FALSE))),AX71&lt;2),AX71*VLOOKUP(AX$3,'Tier 2 Allowances'!$B$14:$C$34,2,FALSE),0)</f>
        <v>0</v>
      </c>
      <c r="BA71" s="21">
        <f t="shared" si="7"/>
        <v>14</v>
      </c>
      <c r="BC71" s="21">
        <f t="shared" si="8"/>
        <v>10</v>
      </c>
      <c r="BE71" s="21">
        <f t="shared" si="9"/>
        <v>0</v>
      </c>
      <c r="BG71" s="20">
        <f t="shared" si="10"/>
        <v>0</v>
      </c>
      <c r="BH71" s="20" t="str">
        <f t="shared" si="11"/>
        <v/>
      </c>
      <c r="BI71" s="21" t="str">
        <f t="shared" si="12"/>
        <v/>
      </c>
      <c r="BJ71" s="19"/>
      <c r="BK71" s="78"/>
      <c r="BL71" s="79" t="str">
        <f t="shared" si="13"/>
        <v/>
      </c>
      <c r="BM71" s="78"/>
      <c r="BN71" s="78"/>
    </row>
    <row r="72" spans="5:66">
      <c r="E72" s="17"/>
      <c r="G72" s="20">
        <f>IF(ISBLANK(F72),0,VLOOKUP($F72,'Tier 2 Allowances'!$A$2:$B$6,2,FALSE))</f>
        <v>0</v>
      </c>
      <c r="H72" s="85"/>
      <c r="I72" s="85"/>
      <c r="K72" s="20">
        <f>IF(AND(NOT(ISBLANK(J72)),NOT(ISBLANK(VLOOKUP($F72,'Tier 2 Allowances'!$A$2:$W$6,3,FALSE))),J72&lt;3), J72*VLOOKUP(J$3,'Tier 2 Allowances'!$B$14:$C$34,2,FALSE),0)</f>
        <v>0</v>
      </c>
      <c r="M72" s="20">
        <f>IF(AND(NOT(ISBLANK(L72)),NOT(ISBLANK(VLOOKUP($F72,'Tier 2 Allowances'!$A$2:$W$6,4,FALSE))),L72&lt;3),L72* VLOOKUP(L$3,'Tier 2 Allowances'!$B$14:$C$34,2,FALSE),0)</f>
        <v>0</v>
      </c>
      <c r="O72" s="20">
        <f>IF(AND(NOT(ISBLANK(N72)),NOT(ISBLANK(VLOOKUP($F72,'Tier 2 Allowances'!$A$2:$W$6,5,FALSE))),N72&lt;2),N72*VLOOKUP(N$3,'Tier 2 Allowances'!$B$14:$C$34,2,FALSE),0)</f>
        <v>0</v>
      </c>
      <c r="Q72" s="20">
        <f>IF(AND(NOT(ISBLANK(P72)),ISBLANK(R72),NOT(ISBLANK(VLOOKUP($F72,'Tier 2 Allowances'!$A$2:$W$6,6,FALSE))),P72&lt;2),P72*VLOOKUP(P$3,'Tier 2 Allowances'!$B$14:$C$34,2,FALSE),0)</f>
        <v>0</v>
      </c>
      <c r="S72" s="20">
        <f>IF(AND(NOT(ISBLANK(R72)),NOT(ISBLANK(VLOOKUP($F72,'Tier 2 Allowances'!$A$2:$W$6,7,FALSE))),R72&lt;2),R72*VLOOKUP(R$3,'Tier 2 Allowances'!$B$14:$C$34,2,FALSE),0)</f>
        <v>0</v>
      </c>
      <c r="U72" s="20">
        <f>IF(AND(NOT(ISBLANK(T72)),NOT(ISBLANK(VLOOKUP($F72,'Tier 2 Allowances'!$A$2:$W$6,8,FALSE)))*T72&lt;2),T72*VLOOKUP(T$3,'Tier 2 Allowances'!$B$14:$C$34,2,FALSE),0)</f>
        <v>0</v>
      </c>
      <c r="W72" s="20">
        <f>IF(AND(NOT(ISBLANK(V72)),ISBLANK(AB72),NOT(ISBLANK(VLOOKUP($F72,'Tier 2 Allowances'!$A$2:$W$6, 9,FALSE))),V72&lt;2),V72*VLOOKUP(V$3,'Tier 2 Allowances'!$B$14:$C$34,2,FALSE),0)</f>
        <v>0</v>
      </c>
      <c r="Y72" s="20">
        <f>IF(AND(NOT(ISBLANK(X72)),NOT(ISBLANK(VLOOKUP($F72,'Tier 2 Allowances'!$A$2:$W$6, 10,FALSE))),X72&lt;2),X72*VLOOKUP(X$3,'Tier 2 Allowances'!$B$14:$C$34,2,FALSE),0)</f>
        <v>0</v>
      </c>
      <c r="AA72" s="20">
        <f>IF(AND(NOT(ISBLANK(Z72)),ISBLANK(AB72),NOT(ISBLANK(VLOOKUP($F72,'Tier 2 Allowances'!$A$2:$W$6, 11,FALSE))),Z72&lt;2),Z72*VLOOKUP(Z$3,'Tier 2 Allowances'!$B$14:$C$34,2,FALSE),0)</f>
        <v>0</v>
      </c>
      <c r="AC72" s="20">
        <f>IF(AND(NOT(ISBLANK(AB72)),NOT(ISBLANK(VLOOKUP($F72,'Tier 2 Allowances'!$A$2:$W$6, 12,FALSE))),AB72&lt;2),AB72*VLOOKUP(AB$3,'Tier 2 Allowances'!$B$14:$C$34,2,FALSE),0)</f>
        <v>0</v>
      </c>
      <c r="AE72" s="20">
        <f>IF(AND(NOT(ISBLANK(AD72)),NOT(ISBLANK(VLOOKUP($F72,'Tier 2 Allowances'!$A$2:$W$6, 13,FALSE))),AD72&lt;2),AD72*VLOOKUP(AD$3,'Tier 2 Allowances'!$B$14:$C$34,2,FALSE),0)</f>
        <v>0</v>
      </c>
      <c r="AG72" s="20">
        <f>IF(AND(NOT(ISBLANK(AF72)),NOT(ISBLANK(VLOOKUP($F72,'Tier 2 Allowances'!$A$2:$W$6, 14,FALSE))),AF72&lt;2),AF72*VLOOKUP(AD$3,'Tier 2 Allowances'!$B$14:$C$34,2,FALSE),0)</f>
        <v>0</v>
      </c>
      <c r="AI72" s="20">
        <f>IF(AND(NOT(ISBLANK(AH72)),NOT(ISBLANK(VLOOKUP($F72,'Tier 2 Allowances'!$A$2:$W$6, 15,FALSE))),AH72&lt;2),AH72*VLOOKUP(AH$3,'Tier 2 Allowances'!$B$14:$C$34,2,FALSE),0)</f>
        <v>0</v>
      </c>
      <c r="AK72" s="20">
        <f>IF(AND(NOT(ISBLANK(AJ72)),NOT(ISBLANK(VLOOKUP($F72,'Tier 2 Allowances'!$A$2:$W$6, 18,FALSE))),AJ72&lt;6),AJ72*VLOOKUP(AJ$3,'Tier 2 Allowances'!$B$14:$C$34,2,FALSE),0)</f>
        <v>0</v>
      </c>
      <c r="AM72" s="20">
        <f>IF(AND(NOT(ISBLANK(AL72)),NOT(ISBLANK(VLOOKUP($F72,'Tier 2 Allowances'!$A$2:$W$6, 17,FALSE))),AL72&lt;2),AL72*VLOOKUP(AL$3,'Tier 2 Allowances'!$B$14:$C$34,2,FALSE),0)</f>
        <v>0</v>
      </c>
      <c r="AO72" s="20">
        <f>IF(AND(NOT(ISBLANK(AN72)),NOT(ISBLANK(VLOOKUP($F72,'Tier 2 Allowances'!$A$2:$W$6, 18,FALSE))),AN72&lt;11),AN72*VLOOKUP(AN$3,'Tier 2 Allowances'!$B$14:$C$34,2,FALSE),0)</f>
        <v>0</v>
      </c>
      <c r="AQ72" s="20">
        <f>IF(AND(NOT(ISBLANK(AP72)),NOT(ISBLANK(VLOOKUP($F72,'Tier 2 Allowances'!$A$2:$W$6, 19,FALSE))),AP72&lt;11),AP72*VLOOKUP(AP$3,'Tier 2 Allowances'!$B$14:$C$34,2,FALSE),0)</f>
        <v>0</v>
      </c>
      <c r="AS72" s="20">
        <f>IF(AND(NOT(ISBLANK(AR72)),NOT(ISBLANK(VLOOKUP($F72,'Tier 2 Allowances'!$A$2:$W$6, 20,FALSE))),AR72&lt;2),AR72*VLOOKUP(AR$3,'Tier 2 Allowances'!$B$14:$C$34,2,FALSE),0)</f>
        <v>0</v>
      </c>
      <c r="AU72" s="20">
        <f>IF(AND(NOT(ISBLANK(AT72)),NOT(ISBLANK(VLOOKUP($F72,'Tier 2 Allowances'!$A$2:$W$6, 21,FALSE))),AT72&lt;2),AT72*VLOOKUP(AT$3,'Tier 2 Allowances'!$B$14:$C$34,2,FALSE),0)</f>
        <v>0</v>
      </c>
      <c r="AW72" s="20">
        <f>IF(AND(NOT(ISBLANK(AV72)),NOT(ISBLANK(VLOOKUP($F72,'Tier 2 Allowances'!$A$2:$W$6, 22,FALSE))),AV72&lt;2),AV72*VLOOKUP(AV$3,'Tier 2 Allowances'!$B$14:$C$34,2,FALSE),0)</f>
        <v>0</v>
      </c>
      <c r="AY72" s="20">
        <f>IF(AND(NOT(ISBLANK(AX72)),NOT(ISBLANK(VLOOKUP($F72,'Tier 2 Allowances'!$A$2:$W$6, 23,FALSE))),AX72&lt;2),AX72*VLOOKUP(AX$3,'Tier 2 Allowances'!$B$14:$C$34,2,FALSE),0)</f>
        <v>0</v>
      </c>
      <c r="BA72" s="21">
        <f t="shared" si="7"/>
        <v>14</v>
      </c>
      <c r="BC72" s="21">
        <f t="shared" si="8"/>
        <v>10</v>
      </c>
      <c r="BE72" s="21">
        <f t="shared" si="9"/>
        <v>0</v>
      </c>
      <c r="BG72" s="20">
        <f t="shared" si="10"/>
        <v>0</v>
      </c>
      <c r="BH72" s="20" t="str">
        <f t="shared" si="11"/>
        <v/>
      </c>
      <c r="BI72" s="21" t="str">
        <f t="shared" si="12"/>
        <v/>
      </c>
      <c r="BJ72" s="19"/>
      <c r="BK72" s="78"/>
      <c r="BL72" s="79" t="str">
        <f t="shared" si="13"/>
        <v/>
      </c>
      <c r="BM72" s="78"/>
      <c r="BN72" s="78"/>
    </row>
    <row r="73" spans="5:66">
      <c r="E73" s="17"/>
      <c r="G73" s="20">
        <f>IF(ISBLANK(F73),0,VLOOKUP($F73,'Tier 2 Allowances'!$A$2:$B$6,2,FALSE))</f>
        <v>0</v>
      </c>
      <c r="H73" s="85"/>
      <c r="I73" s="85"/>
      <c r="K73" s="20">
        <f>IF(AND(NOT(ISBLANK(J73)),NOT(ISBLANK(VLOOKUP($F73,'Tier 2 Allowances'!$A$2:$W$6,3,FALSE))),J73&lt;3), J73*VLOOKUP(J$3,'Tier 2 Allowances'!$B$14:$C$34,2,FALSE),0)</f>
        <v>0</v>
      </c>
      <c r="M73" s="20">
        <f>IF(AND(NOT(ISBLANK(L73)),NOT(ISBLANK(VLOOKUP($F73,'Tier 2 Allowances'!$A$2:$W$6,4,FALSE))),L73&lt;3),L73* VLOOKUP(L$3,'Tier 2 Allowances'!$B$14:$C$34,2,FALSE),0)</f>
        <v>0</v>
      </c>
      <c r="O73" s="20">
        <f>IF(AND(NOT(ISBLANK(N73)),NOT(ISBLANK(VLOOKUP($F73,'Tier 2 Allowances'!$A$2:$W$6,5,FALSE))),N73&lt;2),N73*VLOOKUP(N$3,'Tier 2 Allowances'!$B$14:$C$34,2,FALSE),0)</f>
        <v>0</v>
      </c>
      <c r="Q73" s="20">
        <f>IF(AND(NOT(ISBLANK(P73)),ISBLANK(R73),NOT(ISBLANK(VLOOKUP($F73,'Tier 2 Allowances'!$A$2:$W$6,6,FALSE))),P73&lt;2),P73*VLOOKUP(P$3,'Tier 2 Allowances'!$B$14:$C$34,2,FALSE),0)</f>
        <v>0</v>
      </c>
      <c r="S73" s="20">
        <f>IF(AND(NOT(ISBLANK(R73)),NOT(ISBLANK(VLOOKUP($F73,'Tier 2 Allowances'!$A$2:$W$6,7,FALSE))),R73&lt;2),R73*VLOOKUP(R$3,'Tier 2 Allowances'!$B$14:$C$34,2,FALSE),0)</f>
        <v>0</v>
      </c>
      <c r="U73" s="20">
        <f>IF(AND(NOT(ISBLANK(T73)),NOT(ISBLANK(VLOOKUP($F73,'Tier 2 Allowances'!$A$2:$W$6,8,FALSE)))*T73&lt;2),T73*VLOOKUP(T$3,'Tier 2 Allowances'!$B$14:$C$34,2,FALSE),0)</f>
        <v>0</v>
      </c>
      <c r="W73" s="20">
        <f>IF(AND(NOT(ISBLANK(V73)),ISBLANK(AB73),NOT(ISBLANK(VLOOKUP($F73,'Tier 2 Allowances'!$A$2:$W$6, 9,FALSE))),V73&lt;2),V73*VLOOKUP(V$3,'Tier 2 Allowances'!$B$14:$C$34,2,FALSE),0)</f>
        <v>0</v>
      </c>
      <c r="Y73" s="20">
        <f>IF(AND(NOT(ISBLANK(X73)),NOT(ISBLANK(VLOOKUP($F73,'Tier 2 Allowances'!$A$2:$W$6, 10,FALSE))),X73&lt;2),X73*VLOOKUP(X$3,'Tier 2 Allowances'!$B$14:$C$34,2,FALSE),0)</f>
        <v>0</v>
      </c>
      <c r="AA73" s="20">
        <f>IF(AND(NOT(ISBLANK(Z73)),ISBLANK(AB73),NOT(ISBLANK(VLOOKUP($F73,'Tier 2 Allowances'!$A$2:$W$6, 11,FALSE))),Z73&lt;2),Z73*VLOOKUP(Z$3,'Tier 2 Allowances'!$B$14:$C$34,2,FALSE),0)</f>
        <v>0</v>
      </c>
      <c r="AC73" s="20">
        <f>IF(AND(NOT(ISBLANK(AB73)),NOT(ISBLANK(VLOOKUP($F73,'Tier 2 Allowances'!$A$2:$W$6, 12,FALSE))),AB73&lt;2),AB73*VLOOKUP(AB$3,'Tier 2 Allowances'!$B$14:$C$34,2,FALSE),0)</f>
        <v>0</v>
      </c>
      <c r="AE73" s="20">
        <f>IF(AND(NOT(ISBLANK(AD73)),NOT(ISBLANK(VLOOKUP($F73,'Tier 2 Allowances'!$A$2:$W$6, 13,FALSE))),AD73&lt;2),AD73*VLOOKUP(AD$3,'Tier 2 Allowances'!$B$14:$C$34,2,FALSE),0)</f>
        <v>0</v>
      </c>
      <c r="AG73" s="20">
        <f>IF(AND(NOT(ISBLANK(AF73)),NOT(ISBLANK(VLOOKUP($F73,'Tier 2 Allowances'!$A$2:$W$6, 14,FALSE))),AF73&lt;2),AF73*VLOOKUP(AD$3,'Tier 2 Allowances'!$B$14:$C$34,2,FALSE),0)</f>
        <v>0</v>
      </c>
      <c r="AI73" s="20">
        <f>IF(AND(NOT(ISBLANK(AH73)),NOT(ISBLANK(VLOOKUP($F73,'Tier 2 Allowances'!$A$2:$W$6, 15,FALSE))),AH73&lt;2),AH73*VLOOKUP(AH$3,'Tier 2 Allowances'!$B$14:$C$34,2,FALSE),0)</f>
        <v>0</v>
      </c>
      <c r="AK73" s="20">
        <f>IF(AND(NOT(ISBLANK(AJ73)),NOT(ISBLANK(VLOOKUP($F73,'Tier 2 Allowances'!$A$2:$W$6, 18,FALSE))),AJ73&lt;6),AJ73*VLOOKUP(AJ$3,'Tier 2 Allowances'!$B$14:$C$34,2,FALSE),0)</f>
        <v>0</v>
      </c>
      <c r="AM73" s="20">
        <f>IF(AND(NOT(ISBLANK(AL73)),NOT(ISBLANK(VLOOKUP($F73,'Tier 2 Allowances'!$A$2:$W$6, 17,FALSE))),AL73&lt;2),AL73*VLOOKUP(AL$3,'Tier 2 Allowances'!$B$14:$C$34,2,FALSE),0)</f>
        <v>0</v>
      </c>
      <c r="AO73" s="20">
        <f>IF(AND(NOT(ISBLANK(AN73)),NOT(ISBLANK(VLOOKUP($F73,'Tier 2 Allowances'!$A$2:$W$6, 18,FALSE))),AN73&lt;11),AN73*VLOOKUP(AN$3,'Tier 2 Allowances'!$B$14:$C$34,2,FALSE),0)</f>
        <v>0</v>
      </c>
      <c r="AQ73" s="20">
        <f>IF(AND(NOT(ISBLANK(AP73)),NOT(ISBLANK(VLOOKUP($F73,'Tier 2 Allowances'!$A$2:$W$6, 19,FALSE))),AP73&lt;11),AP73*VLOOKUP(AP$3,'Tier 2 Allowances'!$B$14:$C$34,2,FALSE),0)</f>
        <v>0</v>
      </c>
      <c r="AS73" s="20">
        <f>IF(AND(NOT(ISBLANK(AR73)),NOT(ISBLANK(VLOOKUP($F73,'Tier 2 Allowances'!$A$2:$W$6, 20,FALSE))),AR73&lt;2),AR73*VLOOKUP(AR$3,'Tier 2 Allowances'!$B$14:$C$34,2,FALSE),0)</f>
        <v>0</v>
      </c>
      <c r="AU73" s="20">
        <f>IF(AND(NOT(ISBLANK(AT73)),NOT(ISBLANK(VLOOKUP($F73,'Tier 2 Allowances'!$A$2:$W$6, 21,FALSE))),AT73&lt;2),AT73*VLOOKUP(AT$3,'Tier 2 Allowances'!$B$14:$C$34,2,FALSE),0)</f>
        <v>0</v>
      </c>
      <c r="AW73" s="20">
        <f>IF(AND(NOT(ISBLANK(AV73)),NOT(ISBLANK(VLOOKUP($F73,'Tier 2 Allowances'!$A$2:$W$6, 22,FALSE))),AV73&lt;2),AV73*VLOOKUP(AV$3,'Tier 2 Allowances'!$B$14:$C$34,2,FALSE),0)</f>
        <v>0</v>
      </c>
      <c r="AY73" s="20">
        <f>IF(AND(NOT(ISBLANK(AX73)),NOT(ISBLANK(VLOOKUP($F73,'Tier 2 Allowances'!$A$2:$W$6, 23,FALSE))),AX73&lt;2),AX73*VLOOKUP(AX$3,'Tier 2 Allowances'!$B$14:$C$34,2,FALSE),0)</f>
        <v>0</v>
      </c>
      <c r="BA73" s="21">
        <f t="shared" si="7"/>
        <v>14</v>
      </c>
      <c r="BC73" s="21">
        <f t="shared" si="8"/>
        <v>10</v>
      </c>
      <c r="BE73" s="21">
        <f t="shared" si="9"/>
        <v>0</v>
      </c>
      <c r="BG73" s="20">
        <f t="shared" si="10"/>
        <v>0</v>
      </c>
      <c r="BH73" s="20" t="str">
        <f t="shared" si="11"/>
        <v/>
      </c>
      <c r="BI73" s="21" t="str">
        <f t="shared" si="12"/>
        <v/>
      </c>
      <c r="BJ73" s="19"/>
      <c r="BK73" s="78"/>
      <c r="BL73" s="79" t="str">
        <f t="shared" si="13"/>
        <v/>
      </c>
      <c r="BM73" s="78"/>
      <c r="BN73" s="78"/>
    </row>
    <row r="74" spans="5:66">
      <c r="E74" s="17"/>
      <c r="G74" s="20">
        <f>IF(ISBLANK(F74),0,VLOOKUP($F74,'Tier 2 Allowances'!$A$2:$B$6,2,FALSE))</f>
        <v>0</v>
      </c>
      <c r="H74" s="85"/>
      <c r="I74" s="85"/>
      <c r="K74" s="20">
        <f>IF(AND(NOT(ISBLANK(J74)),NOT(ISBLANK(VLOOKUP($F74,'Tier 2 Allowances'!$A$2:$W$6,3,FALSE))),J74&lt;3), J74*VLOOKUP(J$3,'Tier 2 Allowances'!$B$14:$C$34,2,FALSE),0)</f>
        <v>0</v>
      </c>
      <c r="M74" s="20">
        <f>IF(AND(NOT(ISBLANK(L74)),NOT(ISBLANK(VLOOKUP($F74,'Tier 2 Allowances'!$A$2:$W$6,4,FALSE))),L74&lt;3),L74* VLOOKUP(L$3,'Tier 2 Allowances'!$B$14:$C$34,2,FALSE),0)</f>
        <v>0</v>
      </c>
      <c r="O74" s="20">
        <f>IF(AND(NOT(ISBLANK(N74)),NOT(ISBLANK(VLOOKUP($F74,'Tier 2 Allowances'!$A$2:$W$6,5,FALSE))),N74&lt;2),N74*VLOOKUP(N$3,'Tier 2 Allowances'!$B$14:$C$34,2,FALSE),0)</f>
        <v>0</v>
      </c>
      <c r="Q74" s="20">
        <f>IF(AND(NOT(ISBLANK(P74)),ISBLANK(R74),NOT(ISBLANK(VLOOKUP($F74,'Tier 2 Allowances'!$A$2:$W$6,6,FALSE))),P74&lt;2),P74*VLOOKUP(P$3,'Tier 2 Allowances'!$B$14:$C$34,2,FALSE),0)</f>
        <v>0</v>
      </c>
      <c r="S74" s="20">
        <f>IF(AND(NOT(ISBLANK(R74)),NOT(ISBLANK(VLOOKUP($F74,'Tier 2 Allowances'!$A$2:$W$6,7,FALSE))),R74&lt;2),R74*VLOOKUP(R$3,'Tier 2 Allowances'!$B$14:$C$34,2,FALSE),0)</f>
        <v>0</v>
      </c>
      <c r="U74" s="20">
        <f>IF(AND(NOT(ISBLANK(T74)),NOT(ISBLANK(VLOOKUP($F74,'Tier 2 Allowances'!$A$2:$W$6,8,FALSE)))*T74&lt;2),T74*VLOOKUP(T$3,'Tier 2 Allowances'!$B$14:$C$34,2,FALSE),0)</f>
        <v>0</v>
      </c>
      <c r="W74" s="20">
        <f>IF(AND(NOT(ISBLANK(V74)),ISBLANK(AB74),NOT(ISBLANK(VLOOKUP($F74,'Tier 2 Allowances'!$A$2:$W$6, 9,FALSE))),V74&lt;2),V74*VLOOKUP(V$3,'Tier 2 Allowances'!$B$14:$C$34,2,FALSE),0)</f>
        <v>0</v>
      </c>
      <c r="Y74" s="20">
        <f>IF(AND(NOT(ISBLANK(X74)),NOT(ISBLANK(VLOOKUP($F74,'Tier 2 Allowances'!$A$2:$W$6, 10,FALSE))),X74&lt;2),X74*VLOOKUP(X$3,'Tier 2 Allowances'!$B$14:$C$34,2,FALSE),0)</f>
        <v>0</v>
      </c>
      <c r="AA74" s="20">
        <f>IF(AND(NOT(ISBLANK(Z74)),ISBLANK(AB74),NOT(ISBLANK(VLOOKUP($F74,'Tier 2 Allowances'!$A$2:$W$6, 11,FALSE))),Z74&lt;2),Z74*VLOOKUP(Z$3,'Tier 2 Allowances'!$B$14:$C$34,2,FALSE),0)</f>
        <v>0</v>
      </c>
      <c r="AC74" s="20">
        <f>IF(AND(NOT(ISBLANK(AB74)),NOT(ISBLANK(VLOOKUP($F74,'Tier 2 Allowances'!$A$2:$W$6, 12,FALSE))),AB74&lt;2),AB74*VLOOKUP(AB$3,'Tier 2 Allowances'!$B$14:$C$34,2,FALSE),0)</f>
        <v>0</v>
      </c>
      <c r="AE74" s="20">
        <f>IF(AND(NOT(ISBLANK(AD74)),NOT(ISBLANK(VLOOKUP($F74,'Tier 2 Allowances'!$A$2:$W$6, 13,FALSE))),AD74&lt;2),AD74*VLOOKUP(AD$3,'Tier 2 Allowances'!$B$14:$C$34,2,FALSE),0)</f>
        <v>0</v>
      </c>
      <c r="AG74" s="20">
        <f>IF(AND(NOT(ISBLANK(AF74)),NOT(ISBLANK(VLOOKUP($F74,'Tier 2 Allowances'!$A$2:$W$6, 14,FALSE))),AF74&lt;2),AF74*VLOOKUP(AD$3,'Tier 2 Allowances'!$B$14:$C$34,2,FALSE),0)</f>
        <v>0</v>
      </c>
      <c r="AI74" s="20">
        <f>IF(AND(NOT(ISBLANK(AH74)),NOT(ISBLANK(VLOOKUP($F74,'Tier 2 Allowances'!$A$2:$W$6, 15,FALSE))),AH74&lt;2),AH74*VLOOKUP(AH$3,'Tier 2 Allowances'!$B$14:$C$34,2,FALSE),0)</f>
        <v>0</v>
      </c>
      <c r="AK74" s="20">
        <f>IF(AND(NOT(ISBLANK(AJ74)),NOT(ISBLANK(VLOOKUP($F74,'Tier 2 Allowances'!$A$2:$W$6, 18,FALSE))),AJ74&lt;6),AJ74*VLOOKUP(AJ$3,'Tier 2 Allowances'!$B$14:$C$34,2,FALSE),0)</f>
        <v>0</v>
      </c>
      <c r="AM74" s="20">
        <f>IF(AND(NOT(ISBLANK(AL74)),NOT(ISBLANK(VLOOKUP($F74,'Tier 2 Allowances'!$A$2:$W$6, 17,FALSE))),AL74&lt;2),AL74*VLOOKUP(AL$3,'Tier 2 Allowances'!$B$14:$C$34,2,FALSE),0)</f>
        <v>0</v>
      </c>
      <c r="AO74" s="20">
        <f>IF(AND(NOT(ISBLANK(AN74)),NOT(ISBLANK(VLOOKUP($F74,'Tier 2 Allowances'!$A$2:$W$6, 18,FALSE))),AN74&lt;11),AN74*VLOOKUP(AN$3,'Tier 2 Allowances'!$B$14:$C$34,2,FALSE),0)</f>
        <v>0</v>
      </c>
      <c r="AQ74" s="20">
        <f>IF(AND(NOT(ISBLANK(AP74)),NOT(ISBLANK(VLOOKUP($F74,'Tier 2 Allowances'!$A$2:$W$6, 19,FALSE))),AP74&lt;11),AP74*VLOOKUP(AP$3,'Tier 2 Allowances'!$B$14:$C$34,2,FALSE),0)</f>
        <v>0</v>
      </c>
      <c r="AS74" s="20">
        <f>IF(AND(NOT(ISBLANK(AR74)),NOT(ISBLANK(VLOOKUP($F74,'Tier 2 Allowances'!$A$2:$W$6, 20,FALSE))),AR74&lt;2),AR74*VLOOKUP(AR$3,'Tier 2 Allowances'!$B$14:$C$34,2,FALSE),0)</f>
        <v>0</v>
      </c>
      <c r="AU74" s="20">
        <f>IF(AND(NOT(ISBLANK(AT74)),NOT(ISBLANK(VLOOKUP($F74,'Tier 2 Allowances'!$A$2:$W$6, 21,FALSE))),AT74&lt;2),AT74*VLOOKUP(AT$3,'Tier 2 Allowances'!$B$14:$C$34,2,FALSE),0)</f>
        <v>0</v>
      </c>
      <c r="AW74" s="20">
        <f>IF(AND(NOT(ISBLANK(AV74)),NOT(ISBLANK(VLOOKUP($F74,'Tier 2 Allowances'!$A$2:$W$6, 22,FALSE))),AV74&lt;2),AV74*VLOOKUP(AV$3,'Tier 2 Allowances'!$B$14:$C$34,2,FALSE),0)</f>
        <v>0</v>
      </c>
      <c r="AY74" s="20">
        <f>IF(AND(NOT(ISBLANK(AX74)),NOT(ISBLANK(VLOOKUP($F74,'Tier 2 Allowances'!$A$2:$W$6, 23,FALSE))),AX74&lt;2),AX74*VLOOKUP(AX$3,'Tier 2 Allowances'!$B$14:$C$34,2,FALSE),0)</f>
        <v>0</v>
      </c>
      <c r="BA74" s="21">
        <f t="shared" si="7"/>
        <v>14</v>
      </c>
      <c r="BC74" s="21">
        <f t="shared" si="8"/>
        <v>10</v>
      </c>
      <c r="BE74" s="21">
        <f t="shared" si="9"/>
        <v>0</v>
      </c>
      <c r="BG74" s="20">
        <f t="shared" si="10"/>
        <v>0</v>
      </c>
      <c r="BH74" s="20" t="str">
        <f t="shared" si="11"/>
        <v/>
      </c>
      <c r="BI74" s="21" t="str">
        <f t="shared" si="12"/>
        <v/>
      </c>
      <c r="BJ74" s="19"/>
      <c r="BK74" s="78"/>
      <c r="BL74" s="79" t="str">
        <f t="shared" si="13"/>
        <v/>
      </c>
      <c r="BM74" s="78"/>
      <c r="BN74" s="78"/>
    </row>
    <row r="75" spans="5:66">
      <c r="E75" s="17"/>
      <c r="G75" s="20">
        <f>IF(ISBLANK(F75),0,VLOOKUP($F75,'Tier 2 Allowances'!$A$2:$B$6,2,FALSE))</f>
        <v>0</v>
      </c>
      <c r="H75" s="85"/>
      <c r="I75" s="85"/>
      <c r="K75" s="20">
        <f>IF(AND(NOT(ISBLANK(J75)),NOT(ISBLANK(VLOOKUP($F75,'Tier 2 Allowances'!$A$2:$W$6,3,FALSE))),J75&lt;3), J75*VLOOKUP(J$3,'Tier 2 Allowances'!$B$14:$C$34,2,FALSE),0)</f>
        <v>0</v>
      </c>
      <c r="M75" s="20">
        <f>IF(AND(NOT(ISBLANK(L75)),NOT(ISBLANK(VLOOKUP($F75,'Tier 2 Allowances'!$A$2:$W$6,4,FALSE))),L75&lt;3),L75* VLOOKUP(L$3,'Tier 2 Allowances'!$B$14:$C$34,2,FALSE),0)</f>
        <v>0</v>
      </c>
      <c r="O75" s="20">
        <f>IF(AND(NOT(ISBLANK(N75)),NOT(ISBLANK(VLOOKUP($F75,'Tier 2 Allowances'!$A$2:$W$6,5,FALSE))),N75&lt;2),N75*VLOOKUP(N$3,'Tier 2 Allowances'!$B$14:$C$34,2,FALSE),0)</f>
        <v>0</v>
      </c>
      <c r="Q75" s="20">
        <f>IF(AND(NOT(ISBLANK(P75)),ISBLANK(R75),NOT(ISBLANK(VLOOKUP($F75,'Tier 2 Allowances'!$A$2:$W$6,6,FALSE))),P75&lt;2),P75*VLOOKUP(P$3,'Tier 2 Allowances'!$B$14:$C$34,2,FALSE),0)</f>
        <v>0</v>
      </c>
      <c r="S75" s="20">
        <f>IF(AND(NOT(ISBLANK(R75)),NOT(ISBLANK(VLOOKUP($F75,'Tier 2 Allowances'!$A$2:$W$6,7,FALSE))),R75&lt;2),R75*VLOOKUP(R$3,'Tier 2 Allowances'!$B$14:$C$34,2,FALSE),0)</f>
        <v>0</v>
      </c>
      <c r="U75" s="20">
        <f>IF(AND(NOT(ISBLANK(T75)),NOT(ISBLANK(VLOOKUP($F75,'Tier 2 Allowances'!$A$2:$W$6,8,FALSE)))*T75&lt;2),T75*VLOOKUP(T$3,'Tier 2 Allowances'!$B$14:$C$34,2,FALSE),0)</f>
        <v>0</v>
      </c>
      <c r="W75" s="20">
        <f>IF(AND(NOT(ISBLANK(V75)),ISBLANK(AB75),NOT(ISBLANK(VLOOKUP($F75,'Tier 2 Allowances'!$A$2:$W$6, 9,FALSE))),V75&lt;2),V75*VLOOKUP(V$3,'Tier 2 Allowances'!$B$14:$C$34,2,FALSE),0)</f>
        <v>0</v>
      </c>
      <c r="Y75" s="20">
        <f>IF(AND(NOT(ISBLANK(X75)),NOT(ISBLANK(VLOOKUP($F75,'Tier 2 Allowances'!$A$2:$W$6, 10,FALSE))),X75&lt;2),X75*VLOOKUP(X$3,'Tier 2 Allowances'!$B$14:$C$34,2,FALSE),0)</f>
        <v>0</v>
      </c>
      <c r="AA75" s="20">
        <f>IF(AND(NOT(ISBLANK(Z75)),ISBLANK(AB75),NOT(ISBLANK(VLOOKUP($F75,'Tier 2 Allowances'!$A$2:$W$6, 11,FALSE))),Z75&lt;2),Z75*VLOOKUP(Z$3,'Tier 2 Allowances'!$B$14:$C$34,2,FALSE),0)</f>
        <v>0</v>
      </c>
      <c r="AC75" s="20">
        <f>IF(AND(NOT(ISBLANK(AB75)),NOT(ISBLANK(VLOOKUP($F75,'Tier 2 Allowances'!$A$2:$W$6, 12,FALSE))),AB75&lt;2),AB75*VLOOKUP(AB$3,'Tier 2 Allowances'!$B$14:$C$34,2,FALSE),0)</f>
        <v>0</v>
      </c>
      <c r="AE75" s="20">
        <f>IF(AND(NOT(ISBLANK(AD75)),NOT(ISBLANK(VLOOKUP($F75,'Tier 2 Allowances'!$A$2:$W$6, 13,FALSE))),AD75&lt;2),AD75*VLOOKUP(AD$3,'Tier 2 Allowances'!$B$14:$C$34,2,FALSE),0)</f>
        <v>0</v>
      </c>
      <c r="AG75" s="20">
        <f>IF(AND(NOT(ISBLANK(AF75)),NOT(ISBLANK(VLOOKUP($F75,'Tier 2 Allowances'!$A$2:$W$6, 14,FALSE))),AF75&lt;2),AF75*VLOOKUP(AD$3,'Tier 2 Allowances'!$B$14:$C$34,2,FALSE),0)</f>
        <v>0</v>
      </c>
      <c r="AI75" s="20">
        <f>IF(AND(NOT(ISBLANK(AH75)),NOT(ISBLANK(VLOOKUP($F75,'Tier 2 Allowances'!$A$2:$W$6, 15,FALSE))),AH75&lt;2),AH75*VLOOKUP(AH$3,'Tier 2 Allowances'!$B$14:$C$34,2,FALSE),0)</f>
        <v>0</v>
      </c>
      <c r="AK75" s="20">
        <f>IF(AND(NOT(ISBLANK(AJ75)),NOT(ISBLANK(VLOOKUP($F75,'Tier 2 Allowances'!$A$2:$W$6, 18,FALSE))),AJ75&lt;6),AJ75*VLOOKUP(AJ$3,'Tier 2 Allowances'!$B$14:$C$34,2,FALSE),0)</f>
        <v>0</v>
      </c>
      <c r="AM75" s="20">
        <f>IF(AND(NOT(ISBLANK(AL75)),NOT(ISBLANK(VLOOKUP($F75,'Tier 2 Allowances'!$A$2:$W$6, 17,FALSE))),AL75&lt;2),AL75*VLOOKUP(AL$3,'Tier 2 Allowances'!$B$14:$C$34,2,FALSE),0)</f>
        <v>0</v>
      </c>
      <c r="AO75" s="20">
        <f>IF(AND(NOT(ISBLANK(AN75)),NOT(ISBLANK(VLOOKUP($F75,'Tier 2 Allowances'!$A$2:$W$6, 18,FALSE))),AN75&lt;11),AN75*VLOOKUP(AN$3,'Tier 2 Allowances'!$B$14:$C$34,2,FALSE),0)</f>
        <v>0</v>
      </c>
      <c r="AQ75" s="20">
        <f>IF(AND(NOT(ISBLANK(AP75)),NOT(ISBLANK(VLOOKUP($F75,'Tier 2 Allowances'!$A$2:$W$6, 19,FALSE))),AP75&lt;11),AP75*VLOOKUP(AP$3,'Tier 2 Allowances'!$B$14:$C$34,2,FALSE),0)</f>
        <v>0</v>
      </c>
      <c r="AS75" s="20">
        <f>IF(AND(NOT(ISBLANK(AR75)),NOT(ISBLANK(VLOOKUP($F75,'Tier 2 Allowances'!$A$2:$W$6, 20,FALSE))),AR75&lt;2),AR75*VLOOKUP(AR$3,'Tier 2 Allowances'!$B$14:$C$34,2,FALSE),0)</f>
        <v>0</v>
      </c>
      <c r="AU75" s="20">
        <f>IF(AND(NOT(ISBLANK(AT75)),NOT(ISBLANK(VLOOKUP($F75,'Tier 2 Allowances'!$A$2:$W$6, 21,FALSE))),AT75&lt;2),AT75*VLOOKUP(AT$3,'Tier 2 Allowances'!$B$14:$C$34,2,FALSE),0)</f>
        <v>0</v>
      </c>
      <c r="AW75" s="20">
        <f>IF(AND(NOT(ISBLANK(AV75)),NOT(ISBLANK(VLOOKUP($F75,'Tier 2 Allowances'!$A$2:$W$6, 22,FALSE))),AV75&lt;2),AV75*VLOOKUP(AV$3,'Tier 2 Allowances'!$B$14:$C$34,2,FALSE),0)</f>
        <v>0</v>
      </c>
      <c r="AY75" s="20">
        <f>IF(AND(NOT(ISBLANK(AX75)),NOT(ISBLANK(VLOOKUP($F75,'Tier 2 Allowances'!$A$2:$W$6, 23,FALSE))),AX75&lt;2),AX75*VLOOKUP(AX$3,'Tier 2 Allowances'!$B$14:$C$34,2,FALSE),0)</f>
        <v>0</v>
      </c>
      <c r="BA75" s="21">
        <f t="shared" si="7"/>
        <v>14</v>
      </c>
      <c r="BC75" s="21">
        <f t="shared" si="8"/>
        <v>10</v>
      </c>
      <c r="BE75" s="21">
        <f t="shared" si="9"/>
        <v>0</v>
      </c>
      <c r="BG75" s="20">
        <f t="shared" si="10"/>
        <v>0</v>
      </c>
      <c r="BH75" s="20" t="str">
        <f t="shared" si="11"/>
        <v/>
      </c>
      <c r="BI75" s="21" t="str">
        <f t="shared" si="12"/>
        <v/>
      </c>
      <c r="BJ75" s="19"/>
      <c r="BK75" s="78"/>
      <c r="BL75" s="79" t="str">
        <f t="shared" si="13"/>
        <v/>
      </c>
      <c r="BM75" s="78"/>
      <c r="BN75" s="78"/>
    </row>
    <row r="76" spans="5:66">
      <c r="E76" s="17"/>
      <c r="G76" s="20">
        <f>IF(ISBLANK(F76),0,VLOOKUP($F76,'Tier 2 Allowances'!$A$2:$B$6,2,FALSE))</f>
        <v>0</v>
      </c>
      <c r="H76" s="85"/>
      <c r="I76" s="85"/>
      <c r="K76" s="20">
        <f>IF(AND(NOT(ISBLANK(J76)),NOT(ISBLANK(VLOOKUP($F76,'Tier 2 Allowances'!$A$2:$W$6,3,FALSE))),J76&lt;3), J76*VLOOKUP(J$3,'Tier 2 Allowances'!$B$14:$C$34,2,FALSE),0)</f>
        <v>0</v>
      </c>
      <c r="M76" s="20">
        <f>IF(AND(NOT(ISBLANK(L76)),NOT(ISBLANK(VLOOKUP($F76,'Tier 2 Allowances'!$A$2:$W$6,4,FALSE))),L76&lt;3),L76* VLOOKUP(L$3,'Tier 2 Allowances'!$B$14:$C$34,2,FALSE),0)</f>
        <v>0</v>
      </c>
      <c r="O76" s="20">
        <f>IF(AND(NOT(ISBLANK(N76)),NOT(ISBLANK(VLOOKUP($F76,'Tier 2 Allowances'!$A$2:$W$6,5,FALSE))),N76&lt;2),N76*VLOOKUP(N$3,'Tier 2 Allowances'!$B$14:$C$34,2,FALSE),0)</f>
        <v>0</v>
      </c>
      <c r="Q76" s="20">
        <f>IF(AND(NOT(ISBLANK(P76)),ISBLANK(R76),NOT(ISBLANK(VLOOKUP($F76,'Tier 2 Allowances'!$A$2:$W$6,6,FALSE))),P76&lt;2),P76*VLOOKUP(P$3,'Tier 2 Allowances'!$B$14:$C$34,2,FALSE),0)</f>
        <v>0</v>
      </c>
      <c r="S76" s="20">
        <f>IF(AND(NOT(ISBLANK(R76)),NOT(ISBLANK(VLOOKUP($F76,'Tier 2 Allowances'!$A$2:$W$6,7,FALSE))),R76&lt;2),R76*VLOOKUP(R$3,'Tier 2 Allowances'!$B$14:$C$34,2,FALSE),0)</f>
        <v>0</v>
      </c>
      <c r="U76" s="20">
        <f>IF(AND(NOT(ISBLANK(T76)),NOT(ISBLANK(VLOOKUP($F76,'Tier 2 Allowances'!$A$2:$W$6,8,FALSE)))*T76&lt;2),T76*VLOOKUP(T$3,'Tier 2 Allowances'!$B$14:$C$34,2,FALSE),0)</f>
        <v>0</v>
      </c>
      <c r="W76" s="20">
        <f>IF(AND(NOT(ISBLANK(V76)),ISBLANK(AB76),NOT(ISBLANK(VLOOKUP($F76,'Tier 2 Allowances'!$A$2:$W$6, 9,FALSE))),V76&lt;2),V76*VLOOKUP(V$3,'Tier 2 Allowances'!$B$14:$C$34,2,FALSE),0)</f>
        <v>0</v>
      </c>
      <c r="Y76" s="20">
        <f>IF(AND(NOT(ISBLANK(X76)),NOT(ISBLANK(VLOOKUP($F76,'Tier 2 Allowances'!$A$2:$W$6, 10,FALSE))),X76&lt;2),X76*VLOOKUP(X$3,'Tier 2 Allowances'!$B$14:$C$34,2,FALSE),0)</f>
        <v>0</v>
      </c>
      <c r="AA76" s="20">
        <f>IF(AND(NOT(ISBLANK(Z76)),ISBLANK(AB76),NOT(ISBLANK(VLOOKUP($F76,'Tier 2 Allowances'!$A$2:$W$6, 11,FALSE))),Z76&lt;2),Z76*VLOOKUP(Z$3,'Tier 2 Allowances'!$B$14:$C$34,2,FALSE),0)</f>
        <v>0</v>
      </c>
      <c r="AC76" s="20">
        <f>IF(AND(NOT(ISBLANK(AB76)),NOT(ISBLANK(VLOOKUP($F76,'Tier 2 Allowances'!$A$2:$W$6, 12,FALSE))),AB76&lt;2),AB76*VLOOKUP(AB$3,'Tier 2 Allowances'!$B$14:$C$34,2,FALSE),0)</f>
        <v>0</v>
      </c>
      <c r="AE76" s="20">
        <f>IF(AND(NOT(ISBLANK(AD76)),NOT(ISBLANK(VLOOKUP($F76,'Tier 2 Allowances'!$A$2:$W$6, 13,FALSE))),AD76&lt;2),AD76*VLOOKUP(AD$3,'Tier 2 Allowances'!$B$14:$C$34,2,FALSE),0)</f>
        <v>0</v>
      </c>
      <c r="AG76" s="20">
        <f>IF(AND(NOT(ISBLANK(AF76)),NOT(ISBLANK(VLOOKUP($F76,'Tier 2 Allowances'!$A$2:$W$6, 14,FALSE))),AF76&lt;2),AF76*VLOOKUP(AD$3,'Tier 2 Allowances'!$B$14:$C$34,2,FALSE),0)</f>
        <v>0</v>
      </c>
      <c r="AI76" s="20">
        <f>IF(AND(NOT(ISBLANK(AH76)),NOT(ISBLANK(VLOOKUP($F76,'Tier 2 Allowances'!$A$2:$W$6, 15,FALSE))),AH76&lt;2),AH76*VLOOKUP(AH$3,'Tier 2 Allowances'!$B$14:$C$34,2,FALSE),0)</f>
        <v>0</v>
      </c>
      <c r="AK76" s="20">
        <f>IF(AND(NOT(ISBLANK(AJ76)),NOT(ISBLANK(VLOOKUP($F76,'Tier 2 Allowances'!$A$2:$W$6, 18,FALSE))),AJ76&lt;6),AJ76*VLOOKUP(AJ$3,'Tier 2 Allowances'!$B$14:$C$34,2,FALSE),0)</f>
        <v>0</v>
      </c>
      <c r="AM76" s="20">
        <f>IF(AND(NOT(ISBLANK(AL76)),NOT(ISBLANK(VLOOKUP($F76,'Tier 2 Allowances'!$A$2:$W$6, 17,FALSE))),AL76&lt;2),AL76*VLOOKUP(AL$3,'Tier 2 Allowances'!$B$14:$C$34,2,FALSE),0)</f>
        <v>0</v>
      </c>
      <c r="AO76" s="20">
        <f>IF(AND(NOT(ISBLANK(AN76)),NOT(ISBLANK(VLOOKUP($F76,'Tier 2 Allowances'!$A$2:$W$6, 18,FALSE))),AN76&lt;11),AN76*VLOOKUP(AN$3,'Tier 2 Allowances'!$B$14:$C$34,2,FALSE),0)</f>
        <v>0</v>
      </c>
      <c r="AQ76" s="20">
        <f>IF(AND(NOT(ISBLANK(AP76)),NOT(ISBLANK(VLOOKUP($F76,'Tier 2 Allowances'!$A$2:$W$6, 19,FALSE))),AP76&lt;11),AP76*VLOOKUP(AP$3,'Tier 2 Allowances'!$B$14:$C$34,2,FALSE),0)</f>
        <v>0</v>
      </c>
      <c r="AS76" s="20">
        <f>IF(AND(NOT(ISBLANK(AR76)),NOT(ISBLANK(VLOOKUP($F76,'Tier 2 Allowances'!$A$2:$W$6, 20,FALSE))),AR76&lt;2),AR76*VLOOKUP(AR$3,'Tier 2 Allowances'!$B$14:$C$34,2,FALSE),0)</f>
        <v>0</v>
      </c>
      <c r="AU76" s="20">
        <f>IF(AND(NOT(ISBLANK(AT76)),NOT(ISBLANK(VLOOKUP($F76,'Tier 2 Allowances'!$A$2:$W$6, 21,FALSE))),AT76&lt;2),AT76*VLOOKUP(AT$3,'Tier 2 Allowances'!$B$14:$C$34,2,FALSE),0)</f>
        <v>0</v>
      </c>
      <c r="AW76" s="20">
        <f>IF(AND(NOT(ISBLANK(AV76)),NOT(ISBLANK(VLOOKUP($F76,'Tier 2 Allowances'!$A$2:$W$6, 22,FALSE))),AV76&lt;2),AV76*VLOOKUP(AV$3,'Tier 2 Allowances'!$B$14:$C$34,2,FALSE),0)</f>
        <v>0</v>
      </c>
      <c r="AY76" s="20">
        <f>IF(AND(NOT(ISBLANK(AX76)),NOT(ISBLANK(VLOOKUP($F76,'Tier 2 Allowances'!$A$2:$W$6, 23,FALSE))),AX76&lt;2),AX76*VLOOKUP(AX$3,'Tier 2 Allowances'!$B$14:$C$34,2,FALSE),0)</f>
        <v>0</v>
      </c>
      <c r="BA76" s="21">
        <f t="shared" si="7"/>
        <v>14</v>
      </c>
      <c r="BC76" s="21">
        <f t="shared" si="8"/>
        <v>10</v>
      </c>
      <c r="BE76" s="21">
        <f t="shared" si="9"/>
        <v>0</v>
      </c>
      <c r="BG76" s="20">
        <f t="shared" si="10"/>
        <v>0</v>
      </c>
      <c r="BH76" s="20" t="str">
        <f t="shared" si="11"/>
        <v/>
      </c>
      <c r="BI76" s="21" t="str">
        <f t="shared" si="12"/>
        <v/>
      </c>
      <c r="BJ76" s="19"/>
      <c r="BK76" s="78"/>
      <c r="BL76" s="79" t="str">
        <f t="shared" si="13"/>
        <v/>
      </c>
      <c r="BM76" s="78"/>
      <c r="BN76" s="78"/>
    </row>
    <row r="77" spans="5:66">
      <c r="E77" s="17"/>
      <c r="G77" s="20">
        <f>IF(ISBLANK(F77),0,VLOOKUP($F77,'Tier 2 Allowances'!$A$2:$B$6,2,FALSE))</f>
        <v>0</v>
      </c>
      <c r="H77" s="85"/>
      <c r="I77" s="85"/>
      <c r="K77" s="20">
        <f>IF(AND(NOT(ISBLANK(J77)),NOT(ISBLANK(VLOOKUP($F77,'Tier 2 Allowances'!$A$2:$W$6,3,FALSE))),J77&lt;3), J77*VLOOKUP(J$3,'Tier 2 Allowances'!$B$14:$C$34,2,FALSE),0)</f>
        <v>0</v>
      </c>
      <c r="M77" s="20">
        <f>IF(AND(NOT(ISBLANK(L77)),NOT(ISBLANK(VLOOKUP($F77,'Tier 2 Allowances'!$A$2:$W$6,4,FALSE))),L77&lt;3),L77* VLOOKUP(L$3,'Tier 2 Allowances'!$B$14:$C$34,2,FALSE),0)</f>
        <v>0</v>
      </c>
      <c r="O77" s="20">
        <f>IF(AND(NOT(ISBLANK(N77)),NOT(ISBLANK(VLOOKUP($F77,'Tier 2 Allowances'!$A$2:$W$6,5,FALSE))),N77&lt;2),N77*VLOOKUP(N$3,'Tier 2 Allowances'!$B$14:$C$34,2,FALSE),0)</f>
        <v>0</v>
      </c>
      <c r="Q77" s="20">
        <f>IF(AND(NOT(ISBLANK(P77)),ISBLANK(R77),NOT(ISBLANK(VLOOKUP($F77,'Tier 2 Allowances'!$A$2:$W$6,6,FALSE))),P77&lt;2),P77*VLOOKUP(P$3,'Tier 2 Allowances'!$B$14:$C$34,2,FALSE),0)</f>
        <v>0</v>
      </c>
      <c r="S77" s="20">
        <f>IF(AND(NOT(ISBLANK(R77)),NOT(ISBLANK(VLOOKUP($F77,'Tier 2 Allowances'!$A$2:$W$6,7,FALSE))),R77&lt;2),R77*VLOOKUP(R$3,'Tier 2 Allowances'!$B$14:$C$34,2,FALSE),0)</f>
        <v>0</v>
      </c>
      <c r="U77" s="20">
        <f>IF(AND(NOT(ISBLANK(T77)),NOT(ISBLANK(VLOOKUP($F77,'Tier 2 Allowances'!$A$2:$W$6,8,FALSE)))*T77&lt;2),T77*VLOOKUP(T$3,'Tier 2 Allowances'!$B$14:$C$34,2,FALSE),0)</f>
        <v>0</v>
      </c>
      <c r="W77" s="20">
        <f>IF(AND(NOT(ISBLANK(V77)),ISBLANK(AB77),NOT(ISBLANK(VLOOKUP($F77,'Tier 2 Allowances'!$A$2:$W$6, 9,FALSE))),V77&lt;2),V77*VLOOKUP(V$3,'Tier 2 Allowances'!$B$14:$C$34,2,FALSE),0)</f>
        <v>0</v>
      </c>
      <c r="Y77" s="20">
        <f>IF(AND(NOT(ISBLANK(X77)),NOT(ISBLANK(VLOOKUP($F77,'Tier 2 Allowances'!$A$2:$W$6, 10,FALSE))),X77&lt;2),X77*VLOOKUP(X$3,'Tier 2 Allowances'!$B$14:$C$34,2,FALSE),0)</f>
        <v>0</v>
      </c>
      <c r="AA77" s="20">
        <f>IF(AND(NOT(ISBLANK(Z77)),ISBLANK(AB77),NOT(ISBLANK(VLOOKUP($F77,'Tier 2 Allowances'!$A$2:$W$6, 11,FALSE))),Z77&lt;2),Z77*VLOOKUP(Z$3,'Tier 2 Allowances'!$B$14:$C$34,2,FALSE),0)</f>
        <v>0</v>
      </c>
      <c r="AC77" s="20">
        <f>IF(AND(NOT(ISBLANK(AB77)),NOT(ISBLANK(VLOOKUP($F77,'Tier 2 Allowances'!$A$2:$W$6, 12,FALSE))),AB77&lt;2),AB77*VLOOKUP(AB$3,'Tier 2 Allowances'!$B$14:$C$34,2,FALSE),0)</f>
        <v>0</v>
      </c>
      <c r="AE77" s="20">
        <f>IF(AND(NOT(ISBLANK(AD77)),NOT(ISBLANK(VLOOKUP($F77,'Tier 2 Allowances'!$A$2:$W$6, 13,FALSE))),AD77&lt;2),AD77*VLOOKUP(AD$3,'Tier 2 Allowances'!$B$14:$C$34,2,FALSE),0)</f>
        <v>0</v>
      </c>
      <c r="AG77" s="20">
        <f>IF(AND(NOT(ISBLANK(AF77)),NOT(ISBLANK(VLOOKUP($F77,'Tier 2 Allowances'!$A$2:$W$6, 14,FALSE))),AF77&lt;2),AF77*VLOOKUP(AD$3,'Tier 2 Allowances'!$B$14:$C$34,2,FALSE),0)</f>
        <v>0</v>
      </c>
      <c r="AI77" s="20">
        <f>IF(AND(NOT(ISBLANK(AH77)),NOT(ISBLANK(VLOOKUP($F77,'Tier 2 Allowances'!$A$2:$W$6, 15,FALSE))),AH77&lt;2),AH77*VLOOKUP(AH$3,'Tier 2 Allowances'!$B$14:$C$34,2,FALSE),0)</f>
        <v>0</v>
      </c>
      <c r="AK77" s="20">
        <f>IF(AND(NOT(ISBLANK(AJ77)),NOT(ISBLANK(VLOOKUP($F77,'Tier 2 Allowances'!$A$2:$W$6, 18,FALSE))),AJ77&lt;6),AJ77*VLOOKUP(AJ$3,'Tier 2 Allowances'!$B$14:$C$34,2,FALSE),0)</f>
        <v>0</v>
      </c>
      <c r="AM77" s="20">
        <f>IF(AND(NOT(ISBLANK(AL77)),NOT(ISBLANK(VLOOKUP($F77,'Tier 2 Allowances'!$A$2:$W$6, 17,FALSE))),AL77&lt;2),AL77*VLOOKUP(AL$3,'Tier 2 Allowances'!$B$14:$C$34,2,FALSE),0)</f>
        <v>0</v>
      </c>
      <c r="AO77" s="20">
        <f>IF(AND(NOT(ISBLANK(AN77)),NOT(ISBLANK(VLOOKUP($F77,'Tier 2 Allowances'!$A$2:$W$6, 18,FALSE))),AN77&lt;11),AN77*VLOOKUP(AN$3,'Tier 2 Allowances'!$B$14:$C$34,2,FALSE),0)</f>
        <v>0</v>
      </c>
      <c r="AQ77" s="20">
        <f>IF(AND(NOT(ISBLANK(AP77)),NOT(ISBLANK(VLOOKUP($F77,'Tier 2 Allowances'!$A$2:$W$6, 19,FALSE))),AP77&lt;11),AP77*VLOOKUP(AP$3,'Tier 2 Allowances'!$B$14:$C$34,2,FALSE),0)</f>
        <v>0</v>
      </c>
      <c r="AS77" s="20">
        <f>IF(AND(NOT(ISBLANK(AR77)),NOT(ISBLANK(VLOOKUP($F77,'Tier 2 Allowances'!$A$2:$W$6, 20,FALSE))),AR77&lt;2),AR77*VLOOKUP(AR$3,'Tier 2 Allowances'!$B$14:$C$34,2,FALSE),0)</f>
        <v>0</v>
      </c>
      <c r="AU77" s="20">
        <f>IF(AND(NOT(ISBLANK(AT77)),NOT(ISBLANK(VLOOKUP($F77,'Tier 2 Allowances'!$A$2:$W$6, 21,FALSE))),AT77&lt;2),AT77*VLOOKUP(AT$3,'Tier 2 Allowances'!$B$14:$C$34,2,FALSE),0)</f>
        <v>0</v>
      </c>
      <c r="AW77" s="20">
        <f>IF(AND(NOT(ISBLANK(AV77)),NOT(ISBLANK(VLOOKUP($F77,'Tier 2 Allowances'!$A$2:$W$6, 22,FALSE))),AV77&lt;2),AV77*VLOOKUP(AV$3,'Tier 2 Allowances'!$B$14:$C$34,2,FALSE),0)</f>
        <v>0</v>
      </c>
      <c r="AY77" s="20">
        <f>IF(AND(NOT(ISBLANK(AX77)),NOT(ISBLANK(VLOOKUP($F77,'Tier 2 Allowances'!$A$2:$W$6, 23,FALSE))),AX77&lt;2),AX77*VLOOKUP(AX$3,'Tier 2 Allowances'!$B$14:$C$34,2,FALSE),0)</f>
        <v>0</v>
      </c>
      <c r="BA77" s="21">
        <f t="shared" si="7"/>
        <v>14</v>
      </c>
      <c r="BC77" s="21">
        <f t="shared" si="8"/>
        <v>10</v>
      </c>
      <c r="BE77" s="21">
        <f t="shared" si="9"/>
        <v>0</v>
      </c>
      <c r="BG77" s="20">
        <f t="shared" si="10"/>
        <v>0</v>
      </c>
      <c r="BH77" s="20" t="str">
        <f t="shared" si="11"/>
        <v/>
      </c>
      <c r="BI77" s="21" t="str">
        <f t="shared" si="12"/>
        <v/>
      </c>
      <c r="BJ77" s="19"/>
      <c r="BK77" s="78"/>
      <c r="BL77" s="79" t="str">
        <f t="shared" si="13"/>
        <v/>
      </c>
      <c r="BM77" s="78"/>
      <c r="BN77" s="78"/>
    </row>
    <row r="78" spans="5:66">
      <c r="E78" s="17"/>
      <c r="G78" s="20">
        <f>IF(ISBLANK(F78),0,VLOOKUP($F78,'Tier 2 Allowances'!$A$2:$B$6,2,FALSE))</f>
        <v>0</v>
      </c>
      <c r="H78" s="85"/>
      <c r="I78" s="85"/>
      <c r="K78" s="20">
        <f>IF(AND(NOT(ISBLANK(J78)),NOT(ISBLANK(VLOOKUP($F78,'Tier 2 Allowances'!$A$2:$W$6,3,FALSE))),J78&lt;3), J78*VLOOKUP(J$3,'Tier 2 Allowances'!$B$14:$C$34,2,FALSE),0)</f>
        <v>0</v>
      </c>
      <c r="M78" s="20">
        <f>IF(AND(NOT(ISBLANK(L78)),NOT(ISBLANK(VLOOKUP($F78,'Tier 2 Allowances'!$A$2:$W$6,4,FALSE))),L78&lt;3),L78* VLOOKUP(L$3,'Tier 2 Allowances'!$B$14:$C$34,2,FALSE),0)</f>
        <v>0</v>
      </c>
      <c r="O78" s="20">
        <f>IF(AND(NOT(ISBLANK(N78)),NOT(ISBLANK(VLOOKUP($F78,'Tier 2 Allowances'!$A$2:$W$6,5,FALSE))),N78&lt;2),N78*VLOOKUP(N$3,'Tier 2 Allowances'!$B$14:$C$34,2,FALSE),0)</f>
        <v>0</v>
      </c>
      <c r="Q78" s="20">
        <f>IF(AND(NOT(ISBLANK(P78)),ISBLANK(R78),NOT(ISBLANK(VLOOKUP($F78,'Tier 2 Allowances'!$A$2:$W$6,6,FALSE))),P78&lt;2),P78*VLOOKUP(P$3,'Tier 2 Allowances'!$B$14:$C$34,2,FALSE),0)</f>
        <v>0</v>
      </c>
      <c r="S78" s="20">
        <f>IF(AND(NOT(ISBLANK(R78)),NOT(ISBLANK(VLOOKUP($F78,'Tier 2 Allowances'!$A$2:$W$6,7,FALSE))),R78&lt;2),R78*VLOOKUP(R$3,'Tier 2 Allowances'!$B$14:$C$34,2,FALSE),0)</f>
        <v>0</v>
      </c>
      <c r="U78" s="20">
        <f>IF(AND(NOT(ISBLANK(T78)),NOT(ISBLANK(VLOOKUP($F78,'Tier 2 Allowances'!$A$2:$W$6,8,FALSE)))*T78&lt;2),T78*VLOOKUP(T$3,'Tier 2 Allowances'!$B$14:$C$34,2,FALSE),0)</f>
        <v>0</v>
      </c>
      <c r="W78" s="20">
        <f>IF(AND(NOT(ISBLANK(V78)),ISBLANK(AB78),NOT(ISBLANK(VLOOKUP($F78,'Tier 2 Allowances'!$A$2:$W$6, 9,FALSE))),V78&lt;2),V78*VLOOKUP(V$3,'Tier 2 Allowances'!$B$14:$C$34,2,FALSE),0)</f>
        <v>0</v>
      </c>
      <c r="Y78" s="20">
        <f>IF(AND(NOT(ISBLANK(X78)),NOT(ISBLANK(VLOOKUP($F78,'Tier 2 Allowances'!$A$2:$W$6, 10,FALSE))),X78&lt;2),X78*VLOOKUP(X$3,'Tier 2 Allowances'!$B$14:$C$34,2,FALSE),0)</f>
        <v>0</v>
      </c>
      <c r="AA78" s="20">
        <f>IF(AND(NOT(ISBLANK(Z78)),ISBLANK(AB78),NOT(ISBLANK(VLOOKUP($F78,'Tier 2 Allowances'!$A$2:$W$6, 11,FALSE))),Z78&lt;2),Z78*VLOOKUP(Z$3,'Tier 2 Allowances'!$B$14:$C$34,2,FALSE),0)</f>
        <v>0</v>
      </c>
      <c r="AC78" s="20">
        <f>IF(AND(NOT(ISBLANK(AB78)),NOT(ISBLANK(VLOOKUP($F78,'Tier 2 Allowances'!$A$2:$W$6, 12,FALSE))),AB78&lt;2),AB78*VLOOKUP(AB$3,'Tier 2 Allowances'!$B$14:$C$34,2,FALSE),0)</f>
        <v>0</v>
      </c>
      <c r="AE78" s="20">
        <f>IF(AND(NOT(ISBLANK(AD78)),NOT(ISBLANK(VLOOKUP($F78,'Tier 2 Allowances'!$A$2:$W$6, 13,FALSE))),AD78&lt;2),AD78*VLOOKUP(AD$3,'Tier 2 Allowances'!$B$14:$C$34,2,FALSE),0)</f>
        <v>0</v>
      </c>
      <c r="AG78" s="20">
        <f>IF(AND(NOT(ISBLANK(AF78)),NOT(ISBLANK(VLOOKUP($F78,'Tier 2 Allowances'!$A$2:$W$6, 14,FALSE))),AF78&lt;2),AF78*VLOOKUP(AD$3,'Tier 2 Allowances'!$B$14:$C$34,2,FALSE),0)</f>
        <v>0</v>
      </c>
      <c r="AI78" s="20">
        <f>IF(AND(NOT(ISBLANK(AH78)),NOT(ISBLANK(VLOOKUP($F78,'Tier 2 Allowances'!$A$2:$W$6, 15,FALSE))),AH78&lt;2),AH78*VLOOKUP(AH$3,'Tier 2 Allowances'!$B$14:$C$34,2,FALSE),0)</f>
        <v>0</v>
      </c>
      <c r="AK78" s="20">
        <f>IF(AND(NOT(ISBLANK(AJ78)),NOT(ISBLANK(VLOOKUP($F78,'Tier 2 Allowances'!$A$2:$W$6, 18,FALSE))),AJ78&lt;6),AJ78*VLOOKUP(AJ$3,'Tier 2 Allowances'!$B$14:$C$34,2,FALSE),0)</f>
        <v>0</v>
      </c>
      <c r="AM78" s="20">
        <f>IF(AND(NOT(ISBLANK(AL78)),NOT(ISBLANK(VLOOKUP($F78,'Tier 2 Allowances'!$A$2:$W$6, 17,FALSE))),AL78&lt;2),AL78*VLOOKUP(AL$3,'Tier 2 Allowances'!$B$14:$C$34,2,FALSE),0)</f>
        <v>0</v>
      </c>
      <c r="AO78" s="20">
        <f>IF(AND(NOT(ISBLANK(AN78)),NOT(ISBLANK(VLOOKUP($F78,'Tier 2 Allowances'!$A$2:$W$6, 18,FALSE))),AN78&lt;11),AN78*VLOOKUP(AN$3,'Tier 2 Allowances'!$B$14:$C$34,2,FALSE),0)</f>
        <v>0</v>
      </c>
      <c r="AQ78" s="20">
        <f>IF(AND(NOT(ISBLANK(AP78)),NOT(ISBLANK(VLOOKUP($F78,'Tier 2 Allowances'!$A$2:$W$6, 19,FALSE))),AP78&lt;11),AP78*VLOOKUP(AP$3,'Tier 2 Allowances'!$B$14:$C$34,2,FALSE),0)</f>
        <v>0</v>
      </c>
      <c r="AS78" s="20">
        <f>IF(AND(NOT(ISBLANK(AR78)),NOT(ISBLANK(VLOOKUP($F78,'Tier 2 Allowances'!$A$2:$W$6, 20,FALSE))),AR78&lt;2),AR78*VLOOKUP(AR$3,'Tier 2 Allowances'!$B$14:$C$34,2,FALSE),0)</f>
        <v>0</v>
      </c>
      <c r="AU78" s="20">
        <f>IF(AND(NOT(ISBLANK(AT78)),NOT(ISBLANK(VLOOKUP($F78,'Tier 2 Allowances'!$A$2:$W$6, 21,FALSE))),AT78&lt;2),AT78*VLOOKUP(AT$3,'Tier 2 Allowances'!$B$14:$C$34,2,FALSE),0)</f>
        <v>0</v>
      </c>
      <c r="AW78" s="20">
        <f>IF(AND(NOT(ISBLANK(AV78)),NOT(ISBLANK(VLOOKUP($F78,'Tier 2 Allowances'!$A$2:$W$6, 22,FALSE))),AV78&lt;2),AV78*VLOOKUP(AV$3,'Tier 2 Allowances'!$B$14:$C$34,2,FALSE),0)</f>
        <v>0</v>
      </c>
      <c r="AY78" s="20">
        <f>IF(AND(NOT(ISBLANK(AX78)),NOT(ISBLANK(VLOOKUP($F78,'Tier 2 Allowances'!$A$2:$W$6, 23,FALSE))),AX78&lt;2),AX78*VLOOKUP(AX$3,'Tier 2 Allowances'!$B$14:$C$34,2,FALSE),0)</f>
        <v>0</v>
      </c>
      <c r="BA78" s="21">
        <f t="shared" si="7"/>
        <v>14</v>
      </c>
      <c r="BC78" s="21">
        <f t="shared" si="8"/>
        <v>10</v>
      </c>
      <c r="BE78" s="21">
        <f t="shared" si="9"/>
        <v>0</v>
      </c>
      <c r="BG78" s="20">
        <f t="shared" si="10"/>
        <v>0</v>
      </c>
      <c r="BH78" s="20" t="str">
        <f t="shared" si="11"/>
        <v/>
      </c>
      <c r="BI78" s="21" t="str">
        <f t="shared" si="12"/>
        <v/>
      </c>
      <c r="BJ78" s="19"/>
      <c r="BK78" s="78"/>
      <c r="BL78" s="79" t="str">
        <f t="shared" si="13"/>
        <v/>
      </c>
      <c r="BM78" s="78"/>
      <c r="BN78" s="78"/>
    </row>
    <row r="79" spans="5:66">
      <c r="E79" s="17"/>
      <c r="G79" s="20">
        <f>IF(ISBLANK(F79),0,VLOOKUP($F79,'Tier 2 Allowances'!$A$2:$B$6,2,FALSE))</f>
        <v>0</v>
      </c>
      <c r="H79" s="85"/>
      <c r="I79" s="85"/>
      <c r="K79" s="20">
        <f>IF(AND(NOT(ISBLANK(J79)),NOT(ISBLANK(VLOOKUP($F79,'Tier 2 Allowances'!$A$2:$W$6,3,FALSE))),J79&lt;3), J79*VLOOKUP(J$3,'Tier 2 Allowances'!$B$14:$C$34,2,FALSE),0)</f>
        <v>0</v>
      </c>
      <c r="M79" s="20">
        <f>IF(AND(NOT(ISBLANK(L79)),NOT(ISBLANK(VLOOKUP($F79,'Tier 2 Allowances'!$A$2:$W$6,4,FALSE))),L79&lt;3),L79* VLOOKUP(L$3,'Tier 2 Allowances'!$B$14:$C$34,2,FALSE),0)</f>
        <v>0</v>
      </c>
      <c r="O79" s="20">
        <f>IF(AND(NOT(ISBLANK(N79)),NOT(ISBLANK(VLOOKUP($F79,'Tier 2 Allowances'!$A$2:$W$6,5,FALSE))),N79&lt;2),N79*VLOOKUP(N$3,'Tier 2 Allowances'!$B$14:$C$34,2,FALSE),0)</f>
        <v>0</v>
      </c>
      <c r="Q79" s="20">
        <f>IF(AND(NOT(ISBLANK(P79)),ISBLANK(R79),NOT(ISBLANK(VLOOKUP($F79,'Tier 2 Allowances'!$A$2:$W$6,6,FALSE))),P79&lt;2),P79*VLOOKUP(P$3,'Tier 2 Allowances'!$B$14:$C$34,2,FALSE),0)</f>
        <v>0</v>
      </c>
      <c r="S79" s="20">
        <f>IF(AND(NOT(ISBLANK(R79)),NOT(ISBLANK(VLOOKUP($F79,'Tier 2 Allowances'!$A$2:$W$6,7,FALSE))),R79&lt;2),R79*VLOOKUP(R$3,'Tier 2 Allowances'!$B$14:$C$34,2,FALSE),0)</f>
        <v>0</v>
      </c>
      <c r="U79" s="20">
        <f>IF(AND(NOT(ISBLANK(T79)),NOT(ISBLANK(VLOOKUP($F79,'Tier 2 Allowances'!$A$2:$W$6,8,FALSE)))*T79&lt;2),T79*VLOOKUP(T$3,'Tier 2 Allowances'!$B$14:$C$34,2,FALSE),0)</f>
        <v>0</v>
      </c>
      <c r="W79" s="20">
        <f>IF(AND(NOT(ISBLANK(V79)),ISBLANK(AB79),NOT(ISBLANK(VLOOKUP($F79,'Tier 2 Allowances'!$A$2:$W$6, 9,FALSE))),V79&lt;2),V79*VLOOKUP(V$3,'Tier 2 Allowances'!$B$14:$C$34,2,FALSE),0)</f>
        <v>0</v>
      </c>
      <c r="Y79" s="20">
        <f>IF(AND(NOT(ISBLANK(X79)),NOT(ISBLANK(VLOOKUP($F79,'Tier 2 Allowances'!$A$2:$W$6, 10,FALSE))),X79&lt;2),X79*VLOOKUP(X$3,'Tier 2 Allowances'!$B$14:$C$34,2,FALSE),0)</f>
        <v>0</v>
      </c>
      <c r="AA79" s="20">
        <f>IF(AND(NOT(ISBLANK(Z79)),ISBLANK(AB79),NOT(ISBLANK(VLOOKUP($F79,'Tier 2 Allowances'!$A$2:$W$6, 11,FALSE))),Z79&lt;2),Z79*VLOOKUP(Z$3,'Tier 2 Allowances'!$B$14:$C$34,2,FALSE),0)</f>
        <v>0</v>
      </c>
      <c r="AC79" s="20">
        <f>IF(AND(NOT(ISBLANK(AB79)),NOT(ISBLANK(VLOOKUP($F79,'Tier 2 Allowances'!$A$2:$W$6, 12,FALSE))),AB79&lt;2),AB79*VLOOKUP(AB$3,'Tier 2 Allowances'!$B$14:$C$34,2,FALSE),0)</f>
        <v>0</v>
      </c>
      <c r="AE79" s="20">
        <f>IF(AND(NOT(ISBLANK(AD79)),NOT(ISBLANK(VLOOKUP($F79,'Tier 2 Allowances'!$A$2:$W$6, 13,FALSE))),AD79&lt;2),AD79*VLOOKUP(AD$3,'Tier 2 Allowances'!$B$14:$C$34,2,FALSE),0)</f>
        <v>0</v>
      </c>
      <c r="AG79" s="20">
        <f>IF(AND(NOT(ISBLANK(AF79)),NOT(ISBLANK(VLOOKUP($F79,'Tier 2 Allowances'!$A$2:$W$6, 14,FALSE))),AF79&lt;2),AF79*VLOOKUP(AD$3,'Tier 2 Allowances'!$B$14:$C$34,2,FALSE),0)</f>
        <v>0</v>
      </c>
      <c r="AI79" s="20">
        <f>IF(AND(NOT(ISBLANK(AH79)),NOT(ISBLANK(VLOOKUP($F79,'Tier 2 Allowances'!$A$2:$W$6, 15,FALSE))),AH79&lt;2),AH79*VLOOKUP(AH$3,'Tier 2 Allowances'!$B$14:$C$34,2,FALSE),0)</f>
        <v>0</v>
      </c>
      <c r="AK79" s="20">
        <f>IF(AND(NOT(ISBLANK(AJ79)),NOT(ISBLANK(VLOOKUP($F79,'Tier 2 Allowances'!$A$2:$W$6, 18,FALSE))),AJ79&lt;6),AJ79*VLOOKUP(AJ$3,'Tier 2 Allowances'!$B$14:$C$34,2,FALSE),0)</f>
        <v>0</v>
      </c>
      <c r="AM79" s="20">
        <f>IF(AND(NOT(ISBLANK(AL79)),NOT(ISBLANK(VLOOKUP($F79,'Tier 2 Allowances'!$A$2:$W$6, 17,FALSE))),AL79&lt;2),AL79*VLOOKUP(AL$3,'Tier 2 Allowances'!$B$14:$C$34,2,FALSE),0)</f>
        <v>0</v>
      </c>
      <c r="AO79" s="20">
        <f>IF(AND(NOT(ISBLANK(AN79)),NOT(ISBLANK(VLOOKUP($F79,'Tier 2 Allowances'!$A$2:$W$6, 18,FALSE))),AN79&lt;11),AN79*VLOOKUP(AN$3,'Tier 2 Allowances'!$B$14:$C$34,2,FALSE),0)</f>
        <v>0</v>
      </c>
      <c r="AQ79" s="20">
        <f>IF(AND(NOT(ISBLANK(AP79)),NOT(ISBLANK(VLOOKUP($F79,'Tier 2 Allowances'!$A$2:$W$6, 19,FALSE))),AP79&lt;11),AP79*VLOOKUP(AP$3,'Tier 2 Allowances'!$B$14:$C$34,2,FALSE),0)</f>
        <v>0</v>
      </c>
      <c r="AS79" s="20">
        <f>IF(AND(NOT(ISBLANK(AR79)),NOT(ISBLANK(VLOOKUP($F79,'Tier 2 Allowances'!$A$2:$W$6, 20,FALSE))),AR79&lt;2),AR79*VLOOKUP(AR$3,'Tier 2 Allowances'!$B$14:$C$34,2,FALSE),0)</f>
        <v>0</v>
      </c>
      <c r="AU79" s="20">
        <f>IF(AND(NOT(ISBLANK(AT79)),NOT(ISBLANK(VLOOKUP($F79,'Tier 2 Allowances'!$A$2:$W$6, 21,FALSE))),AT79&lt;2),AT79*VLOOKUP(AT$3,'Tier 2 Allowances'!$B$14:$C$34,2,FALSE),0)</f>
        <v>0</v>
      </c>
      <c r="AW79" s="20">
        <f>IF(AND(NOT(ISBLANK(AV79)),NOT(ISBLANK(VLOOKUP($F79,'Tier 2 Allowances'!$A$2:$W$6, 22,FALSE))),AV79&lt;2),AV79*VLOOKUP(AV$3,'Tier 2 Allowances'!$B$14:$C$34,2,FALSE),0)</f>
        <v>0</v>
      </c>
      <c r="AY79" s="20">
        <f>IF(AND(NOT(ISBLANK(AX79)),NOT(ISBLANK(VLOOKUP($F79,'Tier 2 Allowances'!$A$2:$W$6, 23,FALSE))),AX79&lt;2),AX79*VLOOKUP(AX$3,'Tier 2 Allowances'!$B$14:$C$34,2,FALSE),0)</f>
        <v>0</v>
      </c>
      <c r="BA79" s="21">
        <f t="shared" si="7"/>
        <v>14</v>
      </c>
      <c r="BC79" s="21">
        <f t="shared" si="8"/>
        <v>10</v>
      </c>
      <c r="BE79" s="21">
        <f t="shared" si="9"/>
        <v>0</v>
      </c>
      <c r="BG79" s="20">
        <f t="shared" si="10"/>
        <v>0</v>
      </c>
      <c r="BH79" s="20" t="str">
        <f t="shared" si="11"/>
        <v/>
      </c>
      <c r="BI79" s="21" t="str">
        <f t="shared" si="12"/>
        <v/>
      </c>
      <c r="BJ79" s="19"/>
      <c r="BK79" s="78"/>
      <c r="BL79" s="79" t="str">
        <f t="shared" si="13"/>
        <v/>
      </c>
      <c r="BM79" s="78"/>
      <c r="BN79" s="78"/>
    </row>
    <row r="80" spans="5:66">
      <c r="E80" s="17"/>
      <c r="G80" s="20">
        <f>IF(ISBLANK(F80),0,VLOOKUP($F80,'Tier 2 Allowances'!$A$2:$B$6,2,FALSE))</f>
        <v>0</v>
      </c>
      <c r="H80" s="85"/>
      <c r="I80" s="85"/>
      <c r="K80" s="20">
        <f>IF(AND(NOT(ISBLANK(J80)),NOT(ISBLANK(VLOOKUP($F80,'Tier 2 Allowances'!$A$2:$W$6,3,FALSE))),J80&lt;3), J80*VLOOKUP(J$3,'Tier 2 Allowances'!$B$14:$C$34,2,FALSE),0)</f>
        <v>0</v>
      </c>
      <c r="M80" s="20">
        <f>IF(AND(NOT(ISBLANK(L80)),NOT(ISBLANK(VLOOKUP($F80,'Tier 2 Allowances'!$A$2:$W$6,4,FALSE))),L80&lt;3),L80* VLOOKUP(L$3,'Tier 2 Allowances'!$B$14:$C$34,2,FALSE),0)</f>
        <v>0</v>
      </c>
      <c r="O80" s="20">
        <f>IF(AND(NOT(ISBLANK(N80)),NOT(ISBLANK(VLOOKUP($F80,'Tier 2 Allowances'!$A$2:$W$6,5,FALSE))),N80&lt;2),N80*VLOOKUP(N$3,'Tier 2 Allowances'!$B$14:$C$34,2,FALSE),0)</f>
        <v>0</v>
      </c>
      <c r="Q80" s="20">
        <f>IF(AND(NOT(ISBLANK(P80)),ISBLANK(R80),NOT(ISBLANK(VLOOKUP($F80,'Tier 2 Allowances'!$A$2:$W$6,6,FALSE))),P80&lt;2),P80*VLOOKUP(P$3,'Tier 2 Allowances'!$B$14:$C$34,2,FALSE),0)</f>
        <v>0</v>
      </c>
      <c r="S80" s="20">
        <f>IF(AND(NOT(ISBLANK(R80)),NOT(ISBLANK(VLOOKUP($F80,'Tier 2 Allowances'!$A$2:$W$6,7,FALSE))),R80&lt;2),R80*VLOOKUP(R$3,'Tier 2 Allowances'!$B$14:$C$34,2,FALSE),0)</f>
        <v>0</v>
      </c>
      <c r="U80" s="20">
        <f>IF(AND(NOT(ISBLANK(T80)),NOT(ISBLANK(VLOOKUP($F80,'Tier 2 Allowances'!$A$2:$W$6,8,FALSE)))*T80&lt;2),T80*VLOOKUP(T$3,'Tier 2 Allowances'!$B$14:$C$34,2,FALSE),0)</f>
        <v>0</v>
      </c>
      <c r="W80" s="20">
        <f>IF(AND(NOT(ISBLANK(V80)),ISBLANK(AB80),NOT(ISBLANK(VLOOKUP($F80,'Tier 2 Allowances'!$A$2:$W$6, 9,FALSE))),V80&lt;2),V80*VLOOKUP(V$3,'Tier 2 Allowances'!$B$14:$C$34,2,FALSE),0)</f>
        <v>0</v>
      </c>
      <c r="Y80" s="20">
        <f>IF(AND(NOT(ISBLANK(X80)),NOT(ISBLANK(VLOOKUP($F80,'Tier 2 Allowances'!$A$2:$W$6, 10,FALSE))),X80&lt;2),X80*VLOOKUP(X$3,'Tier 2 Allowances'!$B$14:$C$34,2,FALSE),0)</f>
        <v>0</v>
      </c>
      <c r="AA80" s="20">
        <f>IF(AND(NOT(ISBLANK(Z80)),ISBLANK(AB80),NOT(ISBLANK(VLOOKUP($F80,'Tier 2 Allowances'!$A$2:$W$6, 11,FALSE))),Z80&lt;2),Z80*VLOOKUP(Z$3,'Tier 2 Allowances'!$B$14:$C$34,2,FALSE),0)</f>
        <v>0</v>
      </c>
      <c r="AC80" s="20">
        <f>IF(AND(NOT(ISBLANK(AB80)),NOT(ISBLANK(VLOOKUP($F80,'Tier 2 Allowances'!$A$2:$W$6, 12,FALSE))),AB80&lt;2),AB80*VLOOKUP(AB$3,'Tier 2 Allowances'!$B$14:$C$34,2,FALSE),0)</f>
        <v>0</v>
      </c>
      <c r="AE80" s="20">
        <f>IF(AND(NOT(ISBLANK(AD80)),NOT(ISBLANK(VLOOKUP($F80,'Tier 2 Allowances'!$A$2:$W$6, 13,FALSE))),AD80&lt;2),AD80*VLOOKUP(AD$3,'Tier 2 Allowances'!$B$14:$C$34,2,FALSE),0)</f>
        <v>0</v>
      </c>
      <c r="AG80" s="20">
        <f>IF(AND(NOT(ISBLANK(AF80)),NOT(ISBLANK(VLOOKUP($F80,'Tier 2 Allowances'!$A$2:$W$6, 14,FALSE))),AF80&lt;2),AF80*VLOOKUP(AD$3,'Tier 2 Allowances'!$B$14:$C$34,2,FALSE),0)</f>
        <v>0</v>
      </c>
      <c r="AI80" s="20">
        <f>IF(AND(NOT(ISBLANK(AH80)),NOT(ISBLANK(VLOOKUP($F80,'Tier 2 Allowances'!$A$2:$W$6, 15,FALSE))),AH80&lt;2),AH80*VLOOKUP(AH$3,'Tier 2 Allowances'!$B$14:$C$34,2,FALSE),0)</f>
        <v>0</v>
      </c>
      <c r="AK80" s="20">
        <f>IF(AND(NOT(ISBLANK(AJ80)),NOT(ISBLANK(VLOOKUP($F80,'Tier 2 Allowances'!$A$2:$W$6, 18,FALSE))),AJ80&lt;6),AJ80*VLOOKUP(AJ$3,'Tier 2 Allowances'!$B$14:$C$34,2,FALSE),0)</f>
        <v>0</v>
      </c>
      <c r="AM80" s="20">
        <f>IF(AND(NOT(ISBLANK(AL80)),NOT(ISBLANK(VLOOKUP($F80,'Tier 2 Allowances'!$A$2:$W$6, 17,FALSE))),AL80&lt;2),AL80*VLOOKUP(AL$3,'Tier 2 Allowances'!$B$14:$C$34,2,FALSE),0)</f>
        <v>0</v>
      </c>
      <c r="AO80" s="20">
        <f>IF(AND(NOT(ISBLANK(AN80)),NOT(ISBLANK(VLOOKUP($F80,'Tier 2 Allowances'!$A$2:$W$6, 18,FALSE))),AN80&lt;11),AN80*VLOOKUP(AN$3,'Tier 2 Allowances'!$B$14:$C$34,2,FALSE),0)</f>
        <v>0</v>
      </c>
      <c r="AQ80" s="20">
        <f>IF(AND(NOT(ISBLANK(AP80)),NOT(ISBLANK(VLOOKUP($F80,'Tier 2 Allowances'!$A$2:$W$6, 19,FALSE))),AP80&lt;11),AP80*VLOOKUP(AP$3,'Tier 2 Allowances'!$B$14:$C$34,2,FALSE),0)</f>
        <v>0</v>
      </c>
      <c r="AS80" s="20">
        <f>IF(AND(NOT(ISBLANK(AR80)),NOT(ISBLANK(VLOOKUP($F80,'Tier 2 Allowances'!$A$2:$W$6, 20,FALSE))),AR80&lt;2),AR80*VLOOKUP(AR$3,'Tier 2 Allowances'!$B$14:$C$34,2,FALSE),0)</f>
        <v>0</v>
      </c>
      <c r="AU80" s="20">
        <f>IF(AND(NOT(ISBLANK(AT80)),NOT(ISBLANK(VLOOKUP($F80,'Tier 2 Allowances'!$A$2:$W$6, 21,FALSE))),AT80&lt;2),AT80*VLOOKUP(AT$3,'Tier 2 Allowances'!$B$14:$C$34,2,FALSE),0)</f>
        <v>0</v>
      </c>
      <c r="AW80" s="20">
        <f>IF(AND(NOT(ISBLANK(AV80)),NOT(ISBLANK(VLOOKUP($F80,'Tier 2 Allowances'!$A$2:$W$6, 22,FALSE))),AV80&lt;2),AV80*VLOOKUP(AV$3,'Tier 2 Allowances'!$B$14:$C$34,2,FALSE),0)</f>
        <v>0</v>
      </c>
      <c r="AY80" s="20">
        <f>IF(AND(NOT(ISBLANK(AX80)),NOT(ISBLANK(VLOOKUP($F80,'Tier 2 Allowances'!$A$2:$W$6, 23,FALSE))),AX80&lt;2),AX80*VLOOKUP(AX$3,'Tier 2 Allowances'!$B$14:$C$34,2,FALSE),0)</f>
        <v>0</v>
      </c>
      <c r="BA80" s="21">
        <f t="shared" si="7"/>
        <v>14</v>
      </c>
      <c r="BC80" s="21">
        <f t="shared" si="8"/>
        <v>10</v>
      </c>
      <c r="BE80" s="21">
        <f t="shared" si="9"/>
        <v>0</v>
      </c>
      <c r="BG80" s="20">
        <f t="shared" si="10"/>
        <v>0</v>
      </c>
      <c r="BH80" s="20" t="str">
        <f t="shared" si="11"/>
        <v/>
      </c>
      <c r="BI80" s="21" t="str">
        <f t="shared" si="12"/>
        <v/>
      </c>
      <c r="BJ80" s="19"/>
      <c r="BK80" s="78"/>
      <c r="BL80" s="79" t="str">
        <f t="shared" si="13"/>
        <v/>
      </c>
      <c r="BM80" s="78"/>
      <c r="BN80" s="78"/>
    </row>
    <row r="81" spans="5:66">
      <c r="E81" s="17"/>
      <c r="G81" s="20">
        <f>IF(ISBLANK(F81),0,VLOOKUP($F81,'Tier 2 Allowances'!$A$2:$B$6,2,FALSE))</f>
        <v>0</v>
      </c>
      <c r="H81" s="85"/>
      <c r="I81" s="85"/>
      <c r="K81" s="20">
        <f>IF(AND(NOT(ISBLANK(J81)),NOT(ISBLANK(VLOOKUP($F81,'Tier 2 Allowances'!$A$2:$W$6,3,FALSE))),J81&lt;3), J81*VLOOKUP(J$3,'Tier 2 Allowances'!$B$14:$C$34,2,FALSE),0)</f>
        <v>0</v>
      </c>
      <c r="M81" s="20">
        <f>IF(AND(NOT(ISBLANK(L81)),NOT(ISBLANK(VLOOKUP($F81,'Tier 2 Allowances'!$A$2:$W$6,4,FALSE))),L81&lt;3),L81* VLOOKUP(L$3,'Tier 2 Allowances'!$B$14:$C$34,2,FALSE),0)</f>
        <v>0</v>
      </c>
      <c r="O81" s="20">
        <f>IF(AND(NOT(ISBLANK(N81)),NOT(ISBLANK(VLOOKUP($F81,'Tier 2 Allowances'!$A$2:$W$6,5,FALSE))),N81&lt;2),N81*VLOOKUP(N$3,'Tier 2 Allowances'!$B$14:$C$34,2,FALSE),0)</f>
        <v>0</v>
      </c>
      <c r="Q81" s="20">
        <f>IF(AND(NOT(ISBLANK(P81)),ISBLANK(R81),NOT(ISBLANK(VLOOKUP($F81,'Tier 2 Allowances'!$A$2:$W$6,6,FALSE))),P81&lt;2),P81*VLOOKUP(P$3,'Tier 2 Allowances'!$B$14:$C$34,2,FALSE),0)</f>
        <v>0</v>
      </c>
      <c r="S81" s="20">
        <f>IF(AND(NOT(ISBLANK(R81)),NOT(ISBLANK(VLOOKUP($F81,'Tier 2 Allowances'!$A$2:$W$6,7,FALSE))),R81&lt;2),R81*VLOOKUP(R$3,'Tier 2 Allowances'!$B$14:$C$34,2,FALSE),0)</f>
        <v>0</v>
      </c>
      <c r="U81" s="20">
        <f>IF(AND(NOT(ISBLANK(T81)),NOT(ISBLANK(VLOOKUP($F81,'Tier 2 Allowances'!$A$2:$W$6,8,FALSE)))*T81&lt;2),T81*VLOOKUP(T$3,'Tier 2 Allowances'!$B$14:$C$34,2,FALSE),0)</f>
        <v>0</v>
      </c>
      <c r="W81" s="20">
        <f>IF(AND(NOT(ISBLANK(V81)),ISBLANK(AB81),NOT(ISBLANK(VLOOKUP($F81,'Tier 2 Allowances'!$A$2:$W$6, 9,FALSE))),V81&lt;2),V81*VLOOKUP(V$3,'Tier 2 Allowances'!$B$14:$C$34,2,FALSE),0)</f>
        <v>0</v>
      </c>
      <c r="Y81" s="20">
        <f>IF(AND(NOT(ISBLANK(X81)),NOT(ISBLANK(VLOOKUP($F81,'Tier 2 Allowances'!$A$2:$W$6, 10,FALSE))),X81&lt;2),X81*VLOOKUP(X$3,'Tier 2 Allowances'!$B$14:$C$34,2,FALSE),0)</f>
        <v>0</v>
      </c>
      <c r="AA81" s="20">
        <f>IF(AND(NOT(ISBLANK(Z81)),ISBLANK(AB81),NOT(ISBLANK(VLOOKUP($F81,'Tier 2 Allowances'!$A$2:$W$6, 11,FALSE))),Z81&lt;2),Z81*VLOOKUP(Z$3,'Tier 2 Allowances'!$B$14:$C$34,2,FALSE),0)</f>
        <v>0</v>
      </c>
      <c r="AC81" s="20">
        <f>IF(AND(NOT(ISBLANK(AB81)),NOT(ISBLANK(VLOOKUP($F81,'Tier 2 Allowances'!$A$2:$W$6, 12,FALSE))),AB81&lt;2),AB81*VLOOKUP(AB$3,'Tier 2 Allowances'!$B$14:$C$34,2,FALSE),0)</f>
        <v>0</v>
      </c>
      <c r="AE81" s="20">
        <f>IF(AND(NOT(ISBLANK(AD81)),NOT(ISBLANK(VLOOKUP($F81,'Tier 2 Allowances'!$A$2:$W$6, 13,FALSE))),AD81&lt;2),AD81*VLOOKUP(AD$3,'Tier 2 Allowances'!$B$14:$C$34,2,FALSE),0)</f>
        <v>0</v>
      </c>
      <c r="AG81" s="20">
        <f>IF(AND(NOT(ISBLANK(AF81)),NOT(ISBLANK(VLOOKUP($F81,'Tier 2 Allowances'!$A$2:$W$6, 14,FALSE))),AF81&lt;2),AF81*VLOOKUP(AD$3,'Tier 2 Allowances'!$B$14:$C$34,2,FALSE),0)</f>
        <v>0</v>
      </c>
      <c r="AI81" s="20">
        <f>IF(AND(NOT(ISBLANK(AH81)),NOT(ISBLANK(VLOOKUP($F81,'Tier 2 Allowances'!$A$2:$W$6, 15,FALSE))),AH81&lt;2),AH81*VLOOKUP(AH$3,'Tier 2 Allowances'!$B$14:$C$34,2,FALSE),0)</f>
        <v>0</v>
      </c>
      <c r="AK81" s="20">
        <f>IF(AND(NOT(ISBLANK(AJ81)),NOT(ISBLANK(VLOOKUP($F81,'Tier 2 Allowances'!$A$2:$W$6, 18,FALSE))),AJ81&lt;6),AJ81*VLOOKUP(AJ$3,'Tier 2 Allowances'!$B$14:$C$34,2,FALSE),0)</f>
        <v>0</v>
      </c>
      <c r="AM81" s="20">
        <f>IF(AND(NOT(ISBLANK(AL81)),NOT(ISBLANK(VLOOKUP($F81,'Tier 2 Allowances'!$A$2:$W$6, 17,FALSE))),AL81&lt;2),AL81*VLOOKUP(AL$3,'Tier 2 Allowances'!$B$14:$C$34,2,FALSE),0)</f>
        <v>0</v>
      </c>
      <c r="AO81" s="20">
        <f>IF(AND(NOT(ISBLANK(AN81)),NOT(ISBLANK(VLOOKUP($F81,'Tier 2 Allowances'!$A$2:$W$6, 18,FALSE))),AN81&lt;11),AN81*VLOOKUP(AN$3,'Tier 2 Allowances'!$B$14:$C$34,2,FALSE),0)</f>
        <v>0</v>
      </c>
      <c r="AQ81" s="20">
        <f>IF(AND(NOT(ISBLANK(AP81)),NOT(ISBLANK(VLOOKUP($F81,'Tier 2 Allowances'!$A$2:$W$6, 19,FALSE))),AP81&lt;11),AP81*VLOOKUP(AP$3,'Tier 2 Allowances'!$B$14:$C$34,2,FALSE),0)</f>
        <v>0</v>
      </c>
      <c r="AS81" s="20">
        <f>IF(AND(NOT(ISBLANK(AR81)),NOT(ISBLANK(VLOOKUP($F81,'Tier 2 Allowances'!$A$2:$W$6, 20,FALSE))),AR81&lt;2),AR81*VLOOKUP(AR$3,'Tier 2 Allowances'!$B$14:$C$34,2,FALSE),0)</f>
        <v>0</v>
      </c>
      <c r="AU81" s="20">
        <f>IF(AND(NOT(ISBLANK(AT81)),NOT(ISBLANK(VLOOKUP($F81,'Tier 2 Allowances'!$A$2:$W$6, 21,FALSE))),AT81&lt;2),AT81*VLOOKUP(AT$3,'Tier 2 Allowances'!$B$14:$C$34,2,FALSE),0)</f>
        <v>0</v>
      </c>
      <c r="AW81" s="20">
        <f>IF(AND(NOT(ISBLANK(AV81)),NOT(ISBLANK(VLOOKUP($F81,'Tier 2 Allowances'!$A$2:$W$6, 22,FALSE))),AV81&lt;2),AV81*VLOOKUP(AV$3,'Tier 2 Allowances'!$B$14:$C$34,2,FALSE),0)</f>
        <v>0</v>
      </c>
      <c r="AY81" s="20">
        <f>IF(AND(NOT(ISBLANK(AX81)),NOT(ISBLANK(VLOOKUP($F81,'Tier 2 Allowances'!$A$2:$W$6, 23,FALSE))),AX81&lt;2),AX81*VLOOKUP(AX$3,'Tier 2 Allowances'!$B$14:$C$34,2,FALSE),0)</f>
        <v>0</v>
      </c>
      <c r="BA81" s="21">
        <f t="shared" si="7"/>
        <v>14</v>
      </c>
      <c r="BC81" s="21">
        <f t="shared" si="8"/>
        <v>10</v>
      </c>
      <c r="BE81" s="21">
        <f t="shared" si="9"/>
        <v>0</v>
      </c>
      <c r="BG81" s="20">
        <f t="shared" si="10"/>
        <v>0</v>
      </c>
      <c r="BH81" s="20" t="str">
        <f t="shared" si="11"/>
        <v/>
      </c>
      <c r="BI81" s="21" t="str">
        <f t="shared" si="12"/>
        <v/>
      </c>
      <c r="BJ81" s="19"/>
      <c r="BK81" s="78"/>
      <c r="BL81" s="79" t="str">
        <f t="shared" si="13"/>
        <v/>
      </c>
      <c r="BM81" s="78"/>
      <c r="BN81" s="78"/>
    </row>
    <row r="82" spans="5:66">
      <c r="E82" s="17"/>
      <c r="G82" s="20">
        <f>IF(ISBLANK(F82),0,VLOOKUP($F82,'Tier 2 Allowances'!$A$2:$B$6,2,FALSE))</f>
        <v>0</v>
      </c>
      <c r="H82" s="85"/>
      <c r="I82" s="85"/>
      <c r="K82" s="20">
        <f>IF(AND(NOT(ISBLANK(J82)),NOT(ISBLANK(VLOOKUP($F82,'Tier 2 Allowances'!$A$2:$W$6,3,FALSE))),J82&lt;3), J82*VLOOKUP(J$3,'Tier 2 Allowances'!$B$14:$C$34,2,FALSE),0)</f>
        <v>0</v>
      </c>
      <c r="M82" s="20">
        <f>IF(AND(NOT(ISBLANK(L82)),NOT(ISBLANK(VLOOKUP($F82,'Tier 2 Allowances'!$A$2:$W$6,4,FALSE))),L82&lt;3),L82* VLOOKUP(L$3,'Tier 2 Allowances'!$B$14:$C$34,2,FALSE),0)</f>
        <v>0</v>
      </c>
      <c r="O82" s="20">
        <f>IF(AND(NOT(ISBLANK(N82)),NOT(ISBLANK(VLOOKUP($F82,'Tier 2 Allowances'!$A$2:$W$6,5,FALSE))),N82&lt;2),N82*VLOOKUP(N$3,'Tier 2 Allowances'!$B$14:$C$34,2,FALSE),0)</f>
        <v>0</v>
      </c>
      <c r="Q82" s="20">
        <f>IF(AND(NOT(ISBLANK(P82)),ISBLANK(R82),NOT(ISBLANK(VLOOKUP($F82,'Tier 2 Allowances'!$A$2:$W$6,6,FALSE))),P82&lt;2),P82*VLOOKUP(P$3,'Tier 2 Allowances'!$B$14:$C$34,2,FALSE),0)</f>
        <v>0</v>
      </c>
      <c r="S82" s="20">
        <f>IF(AND(NOT(ISBLANK(R82)),NOT(ISBLANK(VLOOKUP($F82,'Tier 2 Allowances'!$A$2:$W$6,7,FALSE))),R82&lt;2),R82*VLOOKUP(R$3,'Tier 2 Allowances'!$B$14:$C$34,2,FALSE),0)</f>
        <v>0</v>
      </c>
      <c r="U82" s="20">
        <f>IF(AND(NOT(ISBLANK(T82)),NOT(ISBLANK(VLOOKUP($F82,'Tier 2 Allowances'!$A$2:$W$6,8,FALSE)))*T82&lt;2),T82*VLOOKUP(T$3,'Tier 2 Allowances'!$B$14:$C$34,2,FALSE),0)</f>
        <v>0</v>
      </c>
      <c r="W82" s="20">
        <f>IF(AND(NOT(ISBLANK(V82)),ISBLANK(AB82),NOT(ISBLANK(VLOOKUP($F82,'Tier 2 Allowances'!$A$2:$W$6, 9,FALSE))),V82&lt;2),V82*VLOOKUP(V$3,'Tier 2 Allowances'!$B$14:$C$34,2,FALSE),0)</f>
        <v>0</v>
      </c>
      <c r="Y82" s="20">
        <f>IF(AND(NOT(ISBLANK(X82)),NOT(ISBLANK(VLOOKUP($F82,'Tier 2 Allowances'!$A$2:$W$6, 10,FALSE))),X82&lt;2),X82*VLOOKUP(X$3,'Tier 2 Allowances'!$B$14:$C$34,2,FALSE),0)</f>
        <v>0</v>
      </c>
      <c r="AA82" s="20">
        <f>IF(AND(NOT(ISBLANK(Z82)),ISBLANK(AB82),NOT(ISBLANK(VLOOKUP($F82,'Tier 2 Allowances'!$A$2:$W$6, 11,FALSE))),Z82&lt;2),Z82*VLOOKUP(Z$3,'Tier 2 Allowances'!$B$14:$C$34,2,FALSE),0)</f>
        <v>0</v>
      </c>
      <c r="AC82" s="20">
        <f>IF(AND(NOT(ISBLANK(AB82)),NOT(ISBLANK(VLOOKUP($F82,'Tier 2 Allowances'!$A$2:$W$6, 12,FALSE))),AB82&lt;2),AB82*VLOOKUP(AB$3,'Tier 2 Allowances'!$B$14:$C$34,2,FALSE),0)</f>
        <v>0</v>
      </c>
      <c r="AE82" s="20">
        <f>IF(AND(NOT(ISBLANK(AD82)),NOT(ISBLANK(VLOOKUP($F82,'Tier 2 Allowances'!$A$2:$W$6, 13,FALSE))),AD82&lt;2),AD82*VLOOKUP(AD$3,'Tier 2 Allowances'!$B$14:$C$34,2,FALSE),0)</f>
        <v>0</v>
      </c>
      <c r="AG82" s="20">
        <f>IF(AND(NOT(ISBLANK(AF82)),NOT(ISBLANK(VLOOKUP($F82,'Tier 2 Allowances'!$A$2:$W$6, 14,FALSE))),AF82&lt;2),AF82*VLOOKUP(AD$3,'Tier 2 Allowances'!$B$14:$C$34,2,FALSE),0)</f>
        <v>0</v>
      </c>
      <c r="AI82" s="20">
        <f>IF(AND(NOT(ISBLANK(AH82)),NOT(ISBLANK(VLOOKUP($F82,'Tier 2 Allowances'!$A$2:$W$6, 15,FALSE))),AH82&lt;2),AH82*VLOOKUP(AH$3,'Tier 2 Allowances'!$B$14:$C$34,2,FALSE),0)</f>
        <v>0</v>
      </c>
      <c r="AK82" s="20">
        <f>IF(AND(NOT(ISBLANK(AJ82)),NOT(ISBLANK(VLOOKUP($F82,'Tier 2 Allowances'!$A$2:$W$6, 18,FALSE))),AJ82&lt;6),AJ82*VLOOKUP(AJ$3,'Tier 2 Allowances'!$B$14:$C$34,2,FALSE),0)</f>
        <v>0</v>
      </c>
      <c r="AM82" s="20">
        <f>IF(AND(NOT(ISBLANK(AL82)),NOT(ISBLANK(VLOOKUP($F82,'Tier 2 Allowances'!$A$2:$W$6, 17,FALSE))),AL82&lt;2),AL82*VLOOKUP(AL$3,'Tier 2 Allowances'!$B$14:$C$34,2,FALSE),0)</f>
        <v>0</v>
      </c>
      <c r="AO82" s="20">
        <f>IF(AND(NOT(ISBLANK(AN82)),NOT(ISBLANK(VLOOKUP($F82,'Tier 2 Allowances'!$A$2:$W$6, 18,FALSE))),AN82&lt;11),AN82*VLOOKUP(AN$3,'Tier 2 Allowances'!$B$14:$C$34,2,FALSE),0)</f>
        <v>0</v>
      </c>
      <c r="AQ82" s="20">
        <f>IF(AND(NOT(ISBLANK(AP82)),NOT(ISBLANK(VLOOKUP($F82,'Tier 2 Allowances'!$A$2:$W$6, 19,FALSE))),AP82&lt;11),AP82*VLOOKUP(AP$3,'Tier 2 Allowances'!$B$14:$C$34,2,FALSE),0)</f>
        <v>0</v>
      </c>
      <c r="AS82" s="20">
        <f>IF(AND(NOT(ISBLANK(AR82)),NOT(ISBLANK(VLOOKUP($F82,'Tier 2 Allowances'!$A$2:$W$6, 20,FALSE))),AR82&lt;2),AR82*VLOOKUP(AR$3,'Tier 2 Allowances'!$B$14:$C$34,2,FALSE),0)</f>
        <v>0</v>
      </c>
      <c r="AU82" s="20">
        <f>IF(AND(NOT(ISBLANK(AT82)),NOT(ISBLANK(VLOOKUP($F82,'Tier 2 Allowances'!$A$2:$W$6, 21,FALSE))),AT82&lt;2),AT82*VLOOKUP(AT$3,'Tier 2 Allowances'!$B$14:$C$34,2,FALSE),0)</f>
        <v>0</v>
      </c>
      <c r="AW82" s="20">
        <f>IF(AND(NOT(ISBLANK(AV82)),NOT(ISBLANK(VLOOKUP($F82,'Tier 2 Allowances'!$A$2:$W$6, 22,FALSE))),AV82&lt;2),AV82*VLOOKUP(AV$3,'Tier 2 Allowances'!$B$14:$C$34,2,FALSE),0)</f>
        <v>0</v>
      </c>
      <c r="AY82" s="20">
        <f>IF(AND(NOT(ISBLANK(AX82)),NOT(ISBLANK(VLOOKUP($F82,'Tier 2 Allowances'!$A$2:$W$6, 23,FALSE))),AX82&lt;2),AX82*VLOOKUP(AX$3,'Tier 2 Allowances'!$B$14:$C$34,2,FALSE),0)</f>
        <v>0</v>
      </c>
      <c r="BA82" s="21">
        <f t="shared" si="7"/>
        <v>14</v>
      </c>
      <c r="BC82" s="21">
        <f t="shared" si="8"/>
        <v>10</v>
      </c>
      <c r="BE82" s="21">
        <f t="shared" si="9"/>
        <v>0</v>
      </c>
      <c r="BG82" s="20">
        <f t="shared" si="10"/>
        <v>0</v>
      </c>
      <c r="BH82" s="20" t="str">
        <f t="shared" si="11"/>
        <v/>
      </c>
      <c r="BI82" s="21" t="str">
        <f t="shared" si="12"/>
        <v/>
      </c>
      <c r="BJ82" s="19"/>
      <c r="BK82" s="78"/>
      <c r="BL82" s="79" t="str">
        <f t="shared" si="13"/>
        <v/>
      </c>
      <c r="BM82" s="78"/>
      <c r="BN82" s="78"/>
    </row>
    <row r="83" spans="5:66">
      <c r="E83" s="17"/>
      <c r="G83" s="20">
        <f>IF(ISBLANK(F83),0,VLOOKUP($F83,'Tier 2 Allowances'!$A$2:$B$6,2,FALSE))</f>
        <v>0</v>
      </c>
      <c r="H83" s="85"/>
      <c r="I83" s="85"/>
      <c r="K83" s="20">
        <f>IF(AND(NOT(ISBLANK(J83)),NOT(ISBLANK(VLOOKUP($F83,'Tier 2 Allowances'!$A$2:$W$6,3,FALSE))),J83&lt;3), J83*VLOOKUP(J$3,'Tier 2 Allowances'!$B$14:$C$34,2,FALSE),0)</f>
        <v>0</v>
      </c>
      <c r="M83" s="20">
        <f>IF(AND(NOT(ISBLANK(L83)),NOT(ISBLANK(VLOOKUP($F83,'Tier 2 Allowances'!$A$2:$W$6,4,FALSE))),L83&lt;3),L83* VLOOKUP(L$3,'Tier 2 Allowances'!$B$14:$C$34,2,FALSE),0)</f>
        <v>0</v>
      </c>
      <c r="O83" s="20">
        <f>IF(AND(NOT(ISBLANK(N83)),NOT(ISBLANK(VLOOKUP($F83,'Tier 2 Allowances'!$A$2:$W$6,5,FALSE))),N83&lt;2),N83*VLOOKUP(N$3,'Tier 2 Allowances'!$B$14:$C$34,2,FALSE),0)</f>
        <v>0</v>
      </c>
      <c r="Q83" s="20">
        <f>IF(AND(NOT(ISBLANK(P83)),ISBLANK(R83),NOT(ISBLANK(VLOOKUP($F83,'Tier 2 Allowances'!$A$2:$W$6,6,FALSE))),P83&lt;2),P83*VLOOKUP(P$3,'Tier 2 Allowances'!$B$14:$C$34,2,FALSE),0)</f>
        <v>0</v>
      </c>
      <c r="S83" s="20">
        <f>IF(AND(NOT(ISBLANK(R83)),NOT(ISBLANK(VLOOKUP($F83,'Tier 2 Allowances'!$A$2:$W$6,7,FALSE))),R83&lt;2),R83*VLOOKUP(R$3,'Tier 2 Allowances'!$B$14:$C$34,2,FALSE),0)</f>
        <v>0</v>
      </c>
      <c r="U83" s="20">
        <f>IF(AND(NOT(ISBLANK(T83)),NOT(ISBLANK(VLOOKUP($F83,'Tier 2 Allowances'!$A$2:$W$6,8,FALSE)))*T83&lt;2),T83*VLOOKUP(T$3,'Tier 2 Allowances'!$B$14:$C$34,2,FALSE),0)</f>
        <v>0</v>
      </c>
      <c r="W83" s="20">
        <f>IF(AND(NOT(ISBLANK(V83)),ISBLANK(AB83),NOT(ISBLANK(VLOOKUP($F83,'Tier 2 Allowances'!$A$2:$W$6, 9,FALSE))),V83&lt;2),V83*VLOOKUP(V$3,'Tier 2 Allowances'!$B$14:$C$34,2,FALSE),0)</f>
        <v>0</v>
      </c>
      <c r="Y83" s="20">
        <f>IF(AND(NOT(ISBLANK(X83)),NOT(ISBLANK(VLOOKUP($F83,'Tier 2 Allowances'!$A$2:$W$6, 10,FALSE))),X83&lt;2),X83*VLOOKUP(X$3,'Tier 2 Allowances'!$B$14:$C$34,2,FALSE),0)</f>
        <v>0</v>
      </c>
      <c r="AA83" s="20">
        <f>IF(AND(NOT(ISBLANK(Z83)),ISBLANK(AB83),NOT(ISBLANK(VLOOKUP($F83,'Tier 2 Allowances'!$A$2:$W$6, 11,FALSE))),Z83&lt;2),Z83*VLOOKUP(Z$3,'Tier 2 Allowances'!$B$14:$C$34,2,FALSE),0)</f>
        <v>0</v>
      </c>
      <c r="AC83" s="20">
        <f>IF(AND(NOT(ISBLANK(AB83)),NOT(ISBLANK(VLOOKUP($F83,'Tier 2 Allowances'!$A$2:$W$6, 12,FALSE))),AB83&lt;2),AB83*VLOOKUP(AB$3,'Tier 2 Allowances'!$B$14:$C$34,2,FALSE),0)</f>
        <v>0</v>
      </c>
      <c r="AE83" s="20">
        <f>IF(AND(NOT(ISBLANK(AD83)),NOT(ISBLANK(VLOOKUP($F83,'Tier 2 Allowances'!$A$2:$W$6, 13,FALSE))),AD83&lt;2),AD83*VLOOKUP(AD$3,'Tier 2 Allowances'!$B$14:$C$34,2,FALSE),0)</f>
        <v>0</v>
      </c>
      <c r="AG83" s="20">
        <f>IF(AND(NOT(ISBLANK(AF83)),NOT(ISBLANK(VLOOKUP($F83,'Tier 2 Allowances'!$A$2:$W$6, 14,FALSE))),AF83&lt;2),AF83*VLOOKUP(AD$3,'Tier 2 Allowances'!$B$14:$C$34,2,FALSE),0)</f>
        <v>0</v>
      </c>
      <c r="AI83" s="20">
        <f>IF(AND(NOT(ISBLANK(AH83)),NOT(ISBLANK(VLOOKUP($F83,'Tier 2 Allowances'!$A$2:$W$6, 15,FALSE))),AH83&lt;2),AH83*VLOOKUP(AH$3,'Tier 2 Allowances'!$B$14:$C$34,2,FALSE),0)</f>
        <v>0</v>
      </c>
      <c r="AK83" s="20">
        <f>IF(AND(NOT(ISBLANK(AJ83)),NOT(ISBLANK(VLOOKUP($F83,'Tier 2 Allowances'!$A$2:$W$6, 18,FALSE))),AJ83&lt;6),AJ83*VLOOKUP(AJ$3,'Tier 2 Allowances'!$B$14:$C$34,2,FALSE),0)</f>
        <v>0</v>
      </c>
      <c r="AM83" s="20">
        <f>IF(AND(NOT(ISBLANK(AL83)),NOT(ISBLANK(VLOOKUP($F83,'Tier 2 Allowances'!$A$2:$W$6, 17,FALSE))),AL83&lt;2),AL83*VLOOKUP(AL$3,'Tier 2 Allowances'!$B$14:$C$34,2,FALSE),0)</f>
        <v>0</v>
      </c>
      <c r="AO83" s="20">
        <f>IF(AND(NOT(ISBLANK(AN83)),NOT(ISBLANK(VLOOKUP($F83,'Tier 2 Allowances'!$A$2:$W$6, 18,FALSE))),AN83&lt;11),AN83*VLOOKUP(AN$3,'Tier 2 Allowances'!$B$14:$C$34,2,FALSE),0)</f>
        <v>0</v>
      </c>
      <c r="AQ83" s="20">
        <f>IF(AND(NOT(ISBLANK(AP83)),NOT(ISBLANK(VLOOKUP($F83,'Tier 2 Allowances'!$A$2:$W$6, 19,FALSE))),AP83&lt;11),AP83*VLOOKUP(AP$3,'Tier 2 Allowances'!$B$14:$C$34,2,FALSE),0)</f>
        <v>0</v>
      </c>
      <c r="AS83" s="20">
        <f>IF(AND(NOT(ISBLANK(AR83)),NOT(ISBLANK(VLOOKUP($F83,'Tier 2 Allowances'!$A$2:$W$6, 20,FALSE))),AR83&lt;2),AR83*VLOOKUP(AR$3,'Tier 2 Allowances'!$B$14:$C$34,2,FALSE),0)</f>
        <v>0</v>
      </c>
      <c r="AU83" s="20">
        <f>IF(AND(NOT(ISBLANK(AT83)),NOT(ISBLANK(VLOOKUP($F83,'Tier 2 Allowances'!$A$2:$W$6, 21,FALSE))),AT83&lt;2),AT83*VLOOKUP(AT$3,'Tier 2 Allowances'!$B$14:$C$34,2,FALSE),0)</f>
        <v>0</v>
      </c>
      <c r="AW83" s="20">
        <f>IF(AND(NOT(ISBLANK(AV83)),NOT(ISBLANK(VLOOKUP($F83,'Tier 2 Allowances'!$A$2:$W$6, 22,FALSE))),AV83&lt;2),AV83*VLOOKUP(AV$3,'Tier 2 Allowances'!$B$14:$C$34,2,FALSE),0)</f>
        <v>0</v>
      </c>
      <c r="AY83" s="20">
        <f>IF(AND(NOT(ISBLANK(AX83)),NOT(ISBLANK(VLOOKUP($F83,'Tier 2 Allowances'!$A$2:$W$6, 23,FALSE))),AX83&lt;2),AX83*VLOOKUP(AX$3,'Tier 2 Allowances'!$B$14:$C$34,2,FALSE),0)</f>
        <v>0</v>
      </c>
      <c r="BA83" s="21">
        <f t="shared" si="7"/>
        <v>14</v>
      </c>
      <c r="BC83" s="21">
        <f t="shared" si="8"/>
        <v>10</v>
      </c>
      <c r="BE83" s="21">
        <f t="shared" si="9"/>
        <v>0</v>
      </c>
      <c r="BG83" s="20">
        <f t="shared" si="10"/>
        <v>0</v>
      </c>
      <c r="BH83" s="20" t="str">
        <f t="shared" si="11"/>
        <v/>
      </c>
      <c r="BI83" s="21" t="str">
        <f t="shared" si="12"/>
        <v/>
      </c>
      <c r="BJ83" s="19"/>
      <c r="BK83" s="78"/>
      <c r="BL83" s="79" t="str">
        <f t="shared" si="13"/>
        <v/>
      </c>
      <c r="BM83" s="78"/>
      <c r="BN83" s="78"/>
    </row>
    <row r="84" spans="5:66">
      <c r="E84" s="17"/>
      <c r="G84" s="20">
        <f>IF(ISBLANK(F84),0,VLOOKUP($F84,'Tier 2 Allowances'!$A$2:$B$6,2,FALSE))</f>
        <v>0</v>
      </c>
      <c r="H84" s="85"/>
      <c r="I84" s="85"/>
      <c r="K84" s="20">
        <f>IF(AND(NOT(ISBLANK(J84)),NOT(ISBLANK(VLOOKUP($F84,'Tier 2 Allowances'!$A$2:$W$6,3,FALSE))),J84&lt;3), J84*VLOOKUP(J$3,'Tier 2 Allowances'!$B$14:$C$34,2,FALSE),0)</f>
        <v>0</v>
      </c>
      <c r="M84" s="20">
        <f>IF(AND(NOT(ISBLANK(L84)),NOT(ISBLANK(VLOOKUP($F84,'Tier 2 Allowances'!$A$2:$W$6,4,FALSE))),L84&lt;3),L84* VLOOKUP(L$3,'Tier 2 Allowances'!$B$14:$C$34,2,FALSE),0)</f>
        <v>0</v>
      </c>
      <c r="O84" s="20">
        <f>IF(AND(NOT(ISBLANK(N84)),NOT(ISBLANK(VLOOKUP($F84,'Tier 2 Allowances'!$A$2:$W$6,5,FALSE))),N84&lt;2),N84*VLOOKUP(N$3,'Tier 2 Allowances'!$B$14:$C$34,2,FALSE),0)</f>
        <v>0</v>
      </c>
      <c r="Q84" s="20">
        <f>IF(AND(NOT(ISBLANK(P84)),ISBLANK(R84),NOT(ISBLANK(VLOOKUP($F84,'Tier 2 Allowances'!$A$2:$W$6,6,FALSE))),P84&lt;2),P84*VLOOKUP(P$3,'Tier 2 Allowances'!$B$14:$C$34,2,FALSE),0)</f>
        <v>0</v>
      </c>
      <c r="S84" s="20">
        <f>IF(AND(NOT(ISBLANK(R84)),NOT(ISBLANK(VLOOKUP($F84,'Tier 2 Allowances'!$A$2:$W$6,7,FALSE))),R84&lt;2),R84*VLOOKUP(R$3,'Tier 2 Allowances'!$B$14:$C$34,2,FALSE),0)</f>
        <v>0</v>
      </c>
      <c r="U84" s="20">
        <f>IF(AND(NOT(ISBLANK(T84)),NOT(ISBLANK(VLOOKUP($F84,'Tier 2 Allowances'!$A$2:$W$6,8,FALSE)))*T84&lt;2),T84*VLOOKUP(T$3,'Tier 2 Allowances'!$B$14:$C$34,2,FALSE),0)</f>
        <v>0</v>
      </c>
      <c r="W84" s="20">
        <f>IF(AND(NOT(ISBLANK(V84)),ISBLANK(AB84),NOT(ISBLANK(VLOOKUP($F84,'Tier 2 Allowances'!$A$2:$W$6, 9,FALSE))),V84&lt;2),V84*VLOOKUP(V$3,'Tier 2 Allowances'!$B$14:$C$34,2,FALSE),0)</f>
        <v>0</v>
      </c>
      <c r="Y84" s="20">
        <f>IF(AND(NOT(ISBLANK(X84)),NOT(ISBLANK(VLOOKUP($F84,'Tier 2 Allowances'!$A$2:$W$6, 10,FALSE))),X84&lt;2),X84*VLOOKUP(X$3,'Tier 2 Allowances'!$B$14:$C$34,2,FALSE),0)</f>
        <v>0</v>
      </c>
      <c r="AA84" s="20">
        <f>IF(AND(NOT(ISBLANK(Z84)),ISBLANK(AB84),NOT(ISBLANK(VLOOKUP($F84,'Tier 2 Allowances'!$A$2:$W$6, 11,FALSE))),Z84&lt;2),Z84*VLOOKUP(Z$3,'Tier 2 Allowances'!$B$14:$C$34,2,FALSE),0)</f>
        <v>0</v>
      </c>
      <c r="AC84" s="20">
        <f>IF(AND(NOT(ISBLANK(AB84)),NOT(ISBLANK(VLOOKUP($F84,'Tier 2 Allowances'!$A$2:$W$6, 12,FALSE))),AB84&lt;2),AB84*VLOOKUP(AB$3,'Tier 2 Allowances'!$B$14:$C$34,2,FALSE),0)</f>
        <v>0</v>
      </c>
      <c r="AE84" s="20">
        <f>IF(AND(NOT(ISBLANK(AD84)),NOT(ISBLANK(VLOOKUP($F84,'Tier 2 Allowances'!$A$2:$W$6, 13,FALSE))),AD84&lt;2),AD84*VLOOKUP(AD$3,'Tier 2 Allowances'!$B$14:$C$34,2,FALSE),0)</f>
        <v>0</v>
      </c>
      <c r="AG84" s="20">
        <f>IF(AND(NOT(ISBLANK(AF84)),NOT(ISBLANK(VLOOKUP($F84,'Tier 2 Allowances'!$A$2:$W$6, 14,FALSE))),AF84&lt;2),AF84*VLOOKUP(AD$3,'Tier 2 Allowances'!$B$14:$C$34,2,FALSE),0)</f>
        <v>0</v>
      </c>
      <c r="AI84" s="20">
        <f>IF(AND(NOT(ISBLANK(AH84)),NOT(ISBLANK(VLOOKUP($F84,'Tier 2 Allowances'!$A$2:$W$6, 15,FALSE))),AH84&lt;2),AH84*VLOOKUP(AH$3,'Tier 2 Allowances'!$B$14:$C$34,2,FALSE),0)</f>
        <v>0</v>
      </c>
      <c r="AK84" s="20">
        <f>IF(AND(NOT(ISBLANK(AJ84)),NOT(ISBLANK(VLOOKUP($F84,'Tier 2 Allowances'!$A$2:$W$6, 18,FALSE))),AJ84&lt;6),AJ84*VLOOKUP(AJ$3,'Tier 2 Allowances'!$B$14:$C$34,2,FALSE),0)</f>
        <v>0</v>
      </c>
      <c r="AM84" s="20">
        <f>IF(AND(NOT(ISBLANK(AL84)),NOT(ISBLANK(VLOOKUP($F84,'Tier 2 Allowances'!$A$2:$W$6, 17,FALSE))),AL84&lt;2),AL84*VLOOKUP(AL$3,'Tier 2 Allowances'!$B$14:$C$34,2,FALSE),0)</f>
        <v>0</v>
      </c>
      <c r="AO84" s="20">
        <f>IF(AND(NOT(ISBLANK(AN84)),NOT(ISBLANK(VLOOKUP($F84,'Tier 2 Allowances'!$A$2:$W$6, 18,FALSE))),AN84&lt;11),AN84*VLOOKUP(AN$3,'Tier 2 Allowances'!$B$14:$C$34,2,FALSE),0)</f>
        <v>0</v>
      </c>
      <c r="AQ84" s="20">
        <f>IF(AND(NOT(ISBLANK(AP84)),NOT(ISBLANK(VLOOKUP($F84,'Tier 2 Allowances'!$A$2:$W$6, 19,FALSE))),AP84&lt;11),AP84*VLOOKUP(AP$3,'Tier 2 Allowances'!$B$14:$C$34,2,FALSE),0)</f>
        <v>0</v>
      </c>
      <c r="AS84" s="20">
        <f>IF(AND(NOT(ISBLANK(AR84)),NOT(ISBLANK(VLOOKUP($F84,'Tier 2 Allowances'!$A$2:$W$6, 20,FALSE))),AR84&lt;2),AR84*VLOOKUP(AR$3,'Tier 2 Allowances'!$B$14:$C$34,2,FALSE),0)</f>
        <v>0</v>
      </c>
      <c r="AU84" s="20">
        <f>IF(AND(NOT(ISBLANK(AT84)),NOT(ISBLANK(VLOOKUP($F84,'Tier 2 Allowances'!$A$2:$W$6, 21,FALSE))),AT84&lt;2),AT84*VLOOKUP(AT$3,'Tier 2 Allowances'!$B$14:$C$34,2,FALSE),0)</f>
        <v>0</v>
      </c>
      <c r="AW84" s="20">
        <f>IF(AND(NOT(ISBLANK(AV84)),NOT(ISBLANK(VLOOKUP($F84,'Tier 2 Allowances'!$A$2:$W$6, 22,FALSE))),AV84&lt;2),AV84*VLOOKUP(AV$3,'Tier 2 Allowances'!$B$14:$C$34,2,FALSE),0)</f>
        <v>0</v>
      </c>
      <c r="AY84" s="20">
        <f>IF(AND(NOT(ISBLANK(AX84)),NOT(ISBLANK(VLOOKUP($F84,'Tier 2 Allowances'!$A$2:$W$6, 23,FALSE))),AX84&lt;2),AX84*VLOOKUP(AX$3,'Tier 2 Allowances'!$B$14:$C$34,2,FALSE),0)</f>
        <v>0</v>
      </c>
      <c r="BA84" s="21">
        <f t="shared" si="7"/>
        <v>14</v>
      </c>
      <c r="BC84" s="21">
        <f t="shared" si="8"/>
        <v>10</v>
      </c>
      <c r="BE84" s="21">
        <f t="shared" si="9"/>
        <v>0</v>
      </c>
      <c r="BG84" s="20">
        <f t="shared" si="10"/>
        <v>0</v>
      </c>
      <c r="BH84" s="20" t="str">
        <f t="shared" si="11"/>
        <v/>
      </c>
      <c r="BI84" s="21" t="str">
        <f t="shared" si="12"/>
        <v/>
      </c>
      <c r="BJ84" s="19"/>
      <c r="BK84" s="78"/>
      <c r="BL84" s="79" t="str">
        <f t="shared" si="13"/>
        <v/>
      </c>
      <c r="BM84" s="78"/>
      <c r="BN84" s="78"/>
    </row>
    <row r="85" spans="5:66">
      <c r="E85" s="17"/>
      <c r="G85" s="20">
        <f>IF(ISBLANK(F85),0,VLOOKUP($F85,'Tier 2 Allowances'!$A$2:$B$6,2,FALSE))</f>
        <v>0</v>
      </c>
      <c r="H85" s="85"/>
      <c r="I85" s="85"/>
      <c r="K85" s="20">
        <f>IF(AND(NOT(ISBLANK(J85)),NOT(ISBLANK(VLOOKUP($F85,'Tier 2 Allowances'!$A$2:$W$6,3,FALSE))),J85&lt;3), J85*VLOOKUP(J$3,'Tier 2 Allowances'!$B$14:$C$34,2,FALSE),0)</f>
        <v>0</v>
      </c>
      <c r="M85" s="20">
        <f>IF(AND(NOT(ISBLANK(L85)),NOT(ISBLANK(VLOOKUP($F85,'Tier 2 Allowances'!$A$2:$W$6,4,FALSE))),L85&lt;3),L85* VLOOKUP(L$3,'Tier 2 Allowances'!$B$14:$C$34,2,FALSE),0)</f>
        <v>0</v>
      </c>
      <c r="O85" s="20">
        <f>IF(AND(NOT(ISBLANK(N85)),NOT(ISBLANK(VLOOKUP($F85,'Tier 2 Allowances'!$A$2:$W$6,5,FALSE))),N85&lt;2),N85*VLOOKUP(N$3,'Tier 2 Allowances'!$B$14:$C$34,2,FALSE),0)</f>
        <v>0</v>
      </c>
      <c r="Q85" s="20">
        <f>IF(AND(NOT(ISBLANK(P85)),ISBLANK(R85),NOT(ISBLANK(VLOOKUP($F85,'Tier 2 Allowances'!$A$2:$W$6,6,FALSE))),P85&lt;2),P85*VLOOKUP(P$3,'Tier 2 Allowances'!$B$14:$C$34,2,FALSE),0)</f>
        <v>0</v>
      </c>
      <c r="S85" s="20">
        <f>IF(AND(NOT(ISBLANK(R85)),NOT(ISBLANK(VLOOKUP($F85,'Tier 2 Allowances'!$A$2:$W$6,7,FALSE))),R85&lt;2),R85*VLOOKUP(R$3,'Tier 2 Allowances'!$B$14:$C$34,2,FALSE),0)</f>
        <v>0</v>
      </c>
      <c r="U85" s="20">
        <f>IF(AND(NOT(ISBLANK(T85)),NOT(ISBLANK(VLOOKUP($F85,'Tier 2 Allowances'!$A$2:$W$6,8,FALSE)))*T85&lt;2),T85*VLOOKUP(T$3,'Tier 2 Allowances'!$B$14:$C$34,2,FALSE),0)</f>
        <v>0</v>
      </c>
      <c r="W85" s="20">
        <f>IF(AND(NOT(ISBLANK(V85)),ISBLANK(AB85),NOT(ISBLANK(VLOOKUP($F85,'Tier 2 Allowances'!$A$2:$W$6, 9,FALSE))),V85&lt;2),V85*VLOOKUP(V$3,'Tier 2 Allowances'!$B$14:$C$34,2,FALSE),0)</f>
        <v>0</v>
      </c>
      <c r="Y85" s="20">
        <f>IF(AND(NOT(ISBLANK(X85)),NOT(ISBLANK(VLOOKUP($F85,'Tier 2 Allowances'!$A$2:$W$6, 10,FALSE))),X85&lt;2),X85*VLOOKUP(X$3,'Tier 2 Allowances'!$B$14:$C$34,2,FALSE),0)</f>
        <v>0</v>
      </c>
      <c r="AA85" s="20">
        <f>IF(AND(NOT(ISBLANK(Z85)),ISBLANK(AB85),NOT(ISBLANK(VLOOKUP($F85,'Tier 2 Allowances'!$A$2:$W$6, 11,FALSE))),Z85&lt;2),Z85*VLOOKUP(Z$3,'Tier 2 Allowances'!$B$14:$C$34,2,FALSE),0)</f>
        <v>0</v>
      </c>
      <c r="AC85" s="20">
        <f>IF(AND(NOT(ISBLANK(AB85)),NOT(ISBLANK(VLOOKUP($F85,'Tier 2 Allowances'!$A$2:$W$6, 12,FALSE))),AB85&lt;2),AB85*VLOOKUP(AB$3,'Tier 2 Allowances'!$B$14:$C$34,2,FALSE),0)</f>
        <v>0</v>
      </c>
      <c r="AE85" s="20">
        <f>IF(AND(NOT(ISBLANK(AD85)),NOT(ISBLANK(VLOOKUP($F85,'Tier 2 Allowances'!$A$2:$W$6, 13,FALSE))),AD85&lt;2),AD85*VLOOKUP(AD$3,'Tier 2 Allowances'!$B$14:$C$34,2,FALSE),0)</f>
        <v>0</v>
      </c>
      <c r="AG85" s="20">
        <f>IF(AND(NOT(ISBLANK(AF85)),NOT(ISBLANK(VLOOKUP($F85,'Tier 2 Allowances'!$A$2:$W$6, 14,FALSE))),AF85&lt;2),AF85*VLOOKUP(AD$3,'Tier 2 Allowances'!$B$14:$C$34,2,FALSE),0)</f>
        <v>0</v>
      </c>
      <c r="AI85" s="20">
        <f>IF(AND(NOT(ISBLANK(AH85)),NOT(ISBLANK(VLOOKUP($F85,'Tier 2 Allowances'!$A$2:$W$6, 15,FALSE))),AH85&lt;2),AH85*VLOOKUP(AH$3,'Tier 2 Allowances'!$B$14:$C$34,2,FALSE),0)</f>
        <v>0</v>
      </c>
      <c r="AK85" s="20">
        <f>IF(AND(NOT(ISBLANK(AJ85)),NOT(ISBLANK(VLOOKUP($F85,'Tier 2 Allowances'!$A$2:$W$6, 18,FALSE))),AJ85&lt;6),AJ85*VLOOKUP(AJ$3,'Tier 2 Allowances'!$B$14:$C$34,2,FALSE),0)</f>
        <v>0</v>
      </c>
      <c r="AM85" s="20">
        <f>IF(AND(NOT(ISBLANK(AL85)),NOT(ISBLANK(VLOOKUP($F85,'Tier 2 Allowances'!$A$2:$W$6, 17,FALSE))),AL85&lt;2),AL85*VLOOKUP(AL$3,'Tier 2 Allowances'!$B$14:$C$34,2,FALSE),0)</f>
        <v>0</v>
      </c>
      <c r="AO85" s="20">
        <f>IF(AND(NOT(ISBLANK(AN85)),NOT(ISBLANK(VLOOKUP($F85,'Tier 2 Allowances'!$A$2:$W$6, 18,FALSE))),AN85&lt;11),AN85*VLOOKUP(AN$3,'Tier 2 Allowances'!$B$14:$C$34,2,FALSE),0)</f>
        <v>0</v>
      </c>
      <c r="AQ85" s="20">
        <f>IF(AND(NOT(ISBLANK(AP85)),NOT(ISBLANK(VLOOKUP($F85,'Tier 2 Allowances'!$A$2:$W$6, 19,FALSE))),AP85&lt;11),AP85*VLOOKUP(AP$3,'Tier 2 Allowances'!$B$14:$C$34,2,FALSE),0)</f>
        <v>0</v>
      </c>
      <c r="AS85" s="20">
        <f>IF(AND(NOT(ISBLANK(AR85)),NOT(ISBLANK(VLOOKUP($F85,'Tier 2 Allowances'!$A$2:$W$6, 20,FALSE))),AR85&lt;2),AR85*VLOOKUP(AR$3,'Tier 2 Allowances'!$B$14:$C$34,2,FALSE),0)</f>
        <v>0</v>
      </c>
      <c r="AU85" s="20">
        <f>IF(AND(NOT(ISBLANK(AT85)),NOT(ISBLANK(VLOOKUP($F85,'Tier 2 Allowances'!$A$2:$W$6, 21,FALSE))),AT85&lt;2),AT85*VLOOKUP(AT$3,'Tier 2 Allowances'!$B$14:$C$34,2,FALSE),0)</f>
        <v>0</v>
      </c>
      <c r="AW85" s="20">
        <f>IF(AND(NOT(ISBLANK(AV85)),NOT(ISBLANK(VLOOKUP($F85,'Tier 2 Allowances'!$A$2:$W$6, 22,FALSE))),AV85&lt;2),AV85*VLOOKUP(AV$3,'Tier 2 Allowances'!$B$14:$C$34,2,FALSE),0)</f>
        <v>0</v>
      </c>
      <c r="AY85" s="20">
        <f>IF(AND(NOT(ISBLANK(AX85)),NOT(ISBLANK(VLOOKUP($F85,'Tier 2 Allowances'!$A$2:$W$6, 23,FALSE))),AX85&lt;2),AX85*VLOOKUP(AX$3,'Tier 2 Allowances'!$B$14:$C$34,2,FALSE),0)</f>
        <v>0</v>
      </c>
      <c r="BA85" s="21">
        <f t="shared" si="7"/>
        <v>14</v>
      </c>
      <c r="BC85" s="21">
        <f t="shared" si="8"/>
        <v>10</v>
      </c>
      <c r="BE85" s="21">
        <f t="shared" si="9"/>
        <v>0</v>
      </c>
      <c r="BG85" s="20">
        <f t="shared" si="10"/>
        <v>0</v>
      </c>
      <c r="BH85" s="20" t="str">
        <f t="shared" si="11"/>
        <v/>
      </c>
      <c r="BI85" s="21" t="str">
        <f t="shared" si="12"/>
        <v/>
      </c>
      <c r="BJ85" s="19"/>
      <c r="BK85" s="78"/>
      <c r="BL85" s="79" t="str">
        <f t="shared" si="13"/>
        <v/>
      </c>
      <c r="BM85" s="78"/>
      <c r="BN85" s="78"/>
    </row>
    <row r="86" spans="5:66">
      <c r="E86" s="17"/>
      <c r="G86" s="20">
        <f>IF(ISBLANK(F86),0,VLOOKUP($F86,'Tier 2 Allowances'!$A$2:$B$6,2,FALSE))</f>
        <v>0</v>
      </c>
      <c r="H86" s="85"/>
      <c r="I86" s="85"/>
      <c r="K86" s="20">
        <f>IF(AND(NOT(ISBLANK(J86)),NOT(ISBLANK(VLOOKUP($F86,'Tier 2 Allowances'!$A$2:$W$6,3,FALSE))),J86&lt;3), J86*VLOOKUP(J$3,'Tier 2 Allowances'!$B$14:$C$34,2,FALSE),0)</f>
        <v>0</v>
      </c>
      <c r="M86" s="20">
        <f>IF(AND(NOT(ISBLANK(L86)),NOT(ISBLANK(VLOOKUP($F86,'Tier 2 Allowances'!$A$2:$W$6,4,FALSE))),L86&lt;3),L86* VLOOKUP(L$3,'Tier 2 Allowances'!$B$14:$C$34,2,FALSE),0)</f>
        <v>0</v>
      </c>
      <c r="O86" s="20">
        <f>IF(AND(NOT(ISBLANK(N86)),NOT(ISBLANK(VLOOKUP($F86,'Tier 2 Allowances'!$A$2:$W$6,5,FALSE))),N86&lt;2),N86*VLOOKUP(N$3,'Tier 2 Allowances'!$B$14:$C$34,2,FALSE),0)</f>
        <v>0</v>
      </c>
      <c r="Q86" s="20">
        <f>IF(AND(NOT(ISBLANK(P86)),ISBLANK(R86),NOT(ISBLANK(VLOOKUP($F86,'Tier 2 Allowances'!$A$2:$W$6,6,FALSE))),P86&lt;2),P86*VLOOKUP(P$3,'Tier 2 Allowances'!$B$14:$C$34,2,FALSE),0)</f>
        <v>0</v>
      </c>
      <c r="S86" s="20">
        <f>IF(AND(NOT(ISBLANK(R86)),NOT(ISBLANK(VLOOKUP($F86,'Tier 2 Allowances'!$A$2:$W$6,7,FALSE))),R86&lt;2),R86*VLOOKUP(R$3,'Tier 2 Allowances'!$B$14:$C$34,2,FALSE),0)</f>
        <v>0</v>
      </c>
      <c r="U86" s="20">
        <f>IF(AND(NOT(ISBLANK(T86)),NOT(ISBLANK(VLOOKUP($F86,'Tier 2 Allowances'!$A$2:$W$6,8,FALSE)))*T86&lt;2),T86*VLOOKUP(T$3,'Tier 2 Allowances'!$B$14:$C$34,2,FALSE),0)</f>
        <v>0</v>
      </c>
      <c r="W86" s="20">
        <f>IF(AND(NOT(ISBLANK(V86)),ISBLANK(AB86),NOT(ISBLANK(VLOOKUP($F86,'Tier 2 Allowances'!$A$2:$W$6, 9,FALSE))),V86&lt;2),V86*VLOOKUP(V$3,'Tier 2 Allowances'!$B$14:$C$34,2,FALSE),0)</f>
        <v>0</v>
      </c>
      <c r="Y86" s="20">
        <f>IF(AND(NOT(ISBLANK(X86)),NOT(ISBLANK(VLOOKUP($F86,'Tier 2 Allowances'!$A$2:$W$6, 10,FALSE))),X86&lt;2),X86*VLOOKUP(X$3,'Tier 2 Allowances'!$B$14:$C$34,2,FALSE),0)</f>
        <v>0</v>
      </c>
      <c r="AA86" s="20">
        <f>IF(AND(NOT(ISBLANK(Z86)),ISBLANK(AB86),NOT(ISBLANK(VLOOKUP($F86,'Tier 2 Allowances'!$A$2:$W$6, 11,FALSE))),Z86&lt;2),Z86*VLOOKUP(Z$3,'Tier 2 Allowances'!$B$14:$C$34,2,FALSE),0)</f>
        <v>0</v>
      </c>
      <c r="AC86" s="20">
        <f>IF(AND(NOT(ISBLANK(AB86)),NOT(ISBLANK(VLOOKUP($F86,'Tier 2 Allowances'!$A$2:$W$6, 12,FALSE))),AB86&lt;2),AB86*VLOOKUP(AB$3,'Tier 2 Allowances'!$B$14:$C$34,2,FALSE),0)</f>
        <v>0</v>
      </c>
      <c r="AE86" s="20">
        <f>IF(AND(NOT(ISBLANK(AD86)),NOT(ISBLANK(VLOOKUP($F86,'Tier 2 Allowances'!$A$2:$W$6, 13,FALSE))),AD86&lt;2),AD86*VLOOKUP(AD$3,'Tier 2 Allowances'!$B$14:$C$34,2,FALSE),0)</f>
        <v>0</v>
      </c>
      <c r="AG86" s="20">
        <f>IF(AND(NOT(ISBLANK(AF86)),NOT(ISBLANK(VLOOKUP($F86,'Tier 2 Allowances'!$A$2:$W$6, 14,FALSE))),AF86&lt;2),AF86*VLOOKUP(AD$3,'Tier 2 Allowances'!$B$14:$C$34,2,FALSE),0)</f>
        <v>0</v>
      </c>
      <c r="AI86" s="20">
        <f>IF(AND(NOT(ISBLANK(AH86)),NOT(ISBLANK(VLOOKUP($F86,'Tier 2 Allowances'!$A$2:$W$6, 15,FALSE))),AH86&lt;2),AH86*VLOOKUP(AH$3,'Tier 2 Allowances'!$B$14:$C$34,2,FALSE),0)</f>
        <v>0</v>
      </c>
      <c r="AK86" s="20">
        <f>IF(AND(NOT(ISBLANK(AJ86)),NOT(ISBLANK(VLOOKUP($F86,'Tier 2 Allowances'!$A$2:$W$6, 18,FALSE))),AJ86&lt;6),AJ86*VLOOKUP(AJ$3,'Tier 2 Allowances'!$B$14:$C$34,2,FALSE),0)</f>
        <v>0</v>
      </c>
      <c r="AM86" s="20">
        <f>IF(AND(NOT(ISBLANK(AL86)),NOT(ISBLANK(VLOOKUP($F86,'Tier 2 Allowances'!$A$2:$W$6, 17,FALSE))),AL86&lt;2),AL86*VLOOKUP(AL$3,'Tier 2 Allowances'!$B$14:$C$34,2,FALSE),0)</f>
        <v>0</v>
      </c>
      <c r="AO86" s="20">
        <f>IF(AND(NOT(ISBLANK(AN86)),NOT(ISBLANK(VLOOKUP($F86,'Tier 2 Allowances'!$A$2:$W$6, 18,FALSE))),AN86&lt;11),AN86*VLOOKUP(AN$3,'Tier 2 Allowances'!$B$14:$C$34,2,FALSE),0)</f>
        <v>0</v>
      </c>
      <c r="AQ86" s="20">
        <f>IF(AND(NOT(ISBLANK(AP86)),NOT(ISBLANK(VLOOKUP($F86,'Tier 2 Allowances'!$A$2:$W$6, 19,FALSE))),AP86&lt;11),AP86*VLOOKUP(AP$3,'Tier 2 Allowances'!$B$14:$C$34,2,FALSE),0)</f>
        <v>0</v>
      </c>
      <c r="AS86" s="20">
        <f>IF(AND(NOT(ISBLANK(AR86)),NOT(ISBLANK(VLOOKUP($F86,'Tier 2 Allowances'!$A$2:$W$6, 20,FALSE))),AR86&lt;2),AR86*VLOOKUP(AR$3,'Tier 2 Allowances'!$B$14:$C$34,2,FALSE),0)</f>
        <v>0</v>
      </c>
      <c r="AU86" s="20">
        <f>IF(AND(NOT(ISBLANK(AT86)),NOT(ISBLANK(VLOOKUP($F86,'Tier 2 Allowances'!$A$2:$W$6, 21,FALSE))),AT86&lt;2),AT86*VLOOKUP(AT$3,'Tier 2 Allowances'!$B$14:$C$34,2,FALSE),0)</f>
        <v>0</v>
      </c>
      <c r="AW86" s="20">
        <f>IF(AND(NOT(ISBLANK(AV86)),NOT(ISBLANK(VLOOKUP($F86,'Tier 2 Allowances'!$A$2:$W$6, 22,FALSE))),AV86&lt;2),AV86*VLOOKUP(AV$3,'Tier 2 Allowances'!$B$14:$C$34,2,FALSE),0)</f>
        <v>0</v>
      </c>
      <c r="AY86" s="20">
        <f>IF(AND(NOT(ISBLANK(AX86)),NOT(ISBLANK(VLOOKUP($F86,'Tier 2 Allowances'!$A$2:$W$6, 23,FALSE))),AX86&lt;2),AX86*VLOOKUP(AX$3,'Tier 2 Allowances'!$B$14:$C$34,2,FALSE),0)</f>
        <v>0</v>
      </c>
      <c r="BA86" s="21">
        <f t="shared" si="7"/>
        <v>14</v>
      </c>
      <c r="BC86" s="21">
        <f t="shared" si="8"/>
        <v>10</v>
      </c>
      <c r="BE86" s="21">
        <f t="shared" si="9"/>
        <v>0</v>
      </c>
      <c r="BG86" s="20">
        <f t="shared" si="10"/>
        <v>0</v>
      </c>
      <c r="BH86" s="20" t="str">
        <f t="shared" si="11"/>
        <v/>
      </c>
      <c r="BI86" s="21" t="str">
        <f t="shared" si="12"/>
        <v/>
      </c>
      <c r="BJ86" s="19"/>
      <c r="BK86" s="78"/>
      <c r="BL86" s="79" t="str">
        <f t="shared" si="13"/>
        <v/>
      </c>
      <c r="BM86" s="78"/>
      <c r="BN86" s="78"/>
    </row>
    <row r="87" spans="5:66">
      <c r="E87" s="17"/>
      <c r="G87" s="20">
        <f>IF(ISBLANK(F87),0,VLOOKUP($F87,'Tier 2 Allowances'!$A$2:$B$6,2,FALSE))</f>
        <v>0</v>
      </c>
      <c r="H87" s="85"/>
      <c r="I87" s="85"/>
      <c r="K87" s="20">
        <f>IF(AND(NOT(ISBLANK(J87)),NOT(ISBLANK(VLOOKUP($F87,'Tier 2 Allowances'!$A$2:$W$6,3,FALSE))),J87&lt;3), J87*VLOOKUP(J$3,'Tier 2 Allowances'!$B$14:$C$34,2,FALSE),0)</f>
        <v>0</v>
      </c>
      <c r="M87" s="20">
        <f>IF(AND(NOT(ISBLANK(L87)),NOT(ISBLANK(VLOOKUP($F87,'Tier 2 Allowances'!$A$2:$W$6,4,FALSE))),L87&lt;3),L87* VLOOKUP(L$3,'Tier 2 Allowances'!$B$14:$C$34,2,FALSE),0)</f>
        <v>0</v>
      </c>
      <c r="O87" s="20">
        <f>IF(AND(NOT(ISBLANK(N87)),NOT(ISBLANK(VLOOKUP($F87,'Tier 2 Allowances'!$A$2:$W$6,5,FALSE))),N87&lt;2),N87*VLOOKUP(N$3,'Tier 2 Allowances'!$B$14:$C$34,2,FALSE),0)</f>
        <v>0</v>
      </c>
      <c r="Q87" s="20">
        <f>IF(AND(NOT(ISBLANK(P87)),ISBLANK(R87),NOT(ISBLANK(VLOOKUP($F87,'Tier 2 Allowances'!$A$2:$W$6,6,FALSE))),P87&lt;2),P87*VLOOKUP(P$3,'Tier 2 Allowances'!$B$14:$C$34,2,FALSE),0)</f>
        <v>0</v>
      </c>
      <c r="S87" s="20">
        <f>IF(AND(NOT(ISBLANK(R87)),NOT(ISBLANK(VLOOKUP($F87,'Tier 2 Allowances'!$A$2:$W$6,7,FALSE))),R87&lt;2),R87*VLOOKUP(R$3,'Tier 2 Allowances'!$B$14:$C$34,2,FALSE),0)</f>
        <v>0</v>
      </c>
      <c r="U87" s="20">
        <f>IF(AND(NOT(ISBLANK(T87)),NOT(ISBLANK(VLOOKUP($F87,'Tier 2 Allowances'!$A$2:$W$6,8,FALSE)))*T87&lt;2),T87*VLOOKUP(T$3,'Tier 2 Allowances'!$B$14:$C$34,2,FALSE),0)</f>
        <v>0</v>
      </c>
      <c r="W87" s="20">
        <f>IF(AND(NOT(ISBLANK(V87)),ISBLANK(AB87),NOT(ISBLANK(VLOOKUP($F87,'Tier 2 Allowances'!$A$2:$W$6, 9,FALSE))),V87&lt;2),V87*VLOOKUP(V$3,'Tier 2 Allowances'!$B$14:$C$34,2,FALSE),0)</f>
        <v>0</v>
      </c>
      <c r="Y87" s="20">
        <f>IF(AND(NOT(ISBLANK(X87)),NOT(ISBLANK(VLOOKUP($F87,'Tier 2 Allowances'!$A$2:$W$6, 10,FALSE))),X87&lt;2),X87*VLOOKUP(X$3,'Tier 2 Allowances'!$B$14:$C$34,2,FALSE),0)</f>
        <v>0</v>
      </c>
      <c r="AA87" s="20">
        <f>IF(AND(NOT(ISBLANK(Z87)),ISBLANK(AB87),NOT(ISBLANK(VLOOKUP($F87,'Tier 2 Allowances'!$A$2:$W$6, 11,FALSE))),Z87&lt;2),Z87*VLOOKUP(Z$3,'Tier 2 Allowances'!$B$14:$C$34,2,FALSE),0)</f>
        <v>0</v>
      </c>
      <c r="AC87" s="20">
        <f>IF(AND(NOT(ISBLANK(AB87)),NOT(ISBLANK(VLOOKUP($F87,'Tier 2 Allowances'!$A$2:$W$6, 12,FALSE))),AB87&lt;2),AB87*VLOOKUP(AB$3,'Tier 2 Allowances'!$B$14:$C$34,2,FALSE),0)</f>
        <v>0</v>
      </c>
      <c r="AE87" s="20">
        <f>IF(AND(NOT(ISBLANK(AD87)),NOT(ISBLANK(VLOOKUP($F87,'Tier 2 Allowances'!$A$2:$W$6, 13,FALSE))),AD87&lt;2),AD87*VLOOKUP(AD$3,'Tier 2 Allowances'!$B$14:$C$34,2,FALSE),0)</f>
        <v>0</v>
      </c>
      <c r="AG87" s="20">
        <f>IF(AND(NOT(ISBLANK(AF87)),NOT(ISBLANK(VLOOKUP($F87,'Tier 2 Allowances'!$A$2:$W$6, 14,FALSE))),AF87&lt;2),AF87*VLOOKUP(AD$3,'Tier 2 Allowances'!$B$14:$C$34,2,FALSE),0)</f>
        <v>0</v>
      </c>
      <c r="AI87" s="20">
        <f>IF(AND(NOT(ISBLANK(AH87)),NOT(ISBLANK(VLOOKUP($F87,'Tier 2 Allowances'!$A$2:$W$6, 15,FALSE))),AH87&lt;2),AH87*VLOOKUP(AH$3,'Tier 2 Allowances'!$B$14:$C$34,2,FALSE),0)</f>
        <v>0</v>
      </c>
      <c r="AK87" s="20">
        <f>IF(AND(NOT(ISBLANK(AJ87)),NOT(ISBLANK(VLOOKUP($F87,'Tier 2 Allowances'!$A$2:$W$6, 18,FALSE))),AJ87&lt;6),AJ87*VLOOKUP(AJ$3,'Tier 2 Allowances'!$B$14:$C$34,2,FALSE),0)</f>
        <v>0</v>
      </c>
      <c r="AM87" s="20">
        <f>IF(AND(NOT(ISBLANK(AL87)),NOT(ISBLANK(VLOOKUP($F87,'Tier 2 Allowances'!$A$2:$W$6, 17,FALSE))),AL87&lt;2),AL87*VLOOKUP(AL$3,'Tier 2 Allowances'!$B$14:$C$34,2,FALSE),0)</f>
        <v>0</v>
      </c>
      <c r="AO87" s="20">
        <f>IF(AND(NOT(ISBLANK(AN87)),NOT(ISBLANK(VLOOKUP($F87,'Tier 2 Allowances'!$A$2:$W$6, 18,FALSE))),AN87&lt;11),AN87*VLOOKUP(AN$3,'Tier 2 Allowances'!$B$14:$C$34,2,FALSE),0)</f>
        <v>0</v>
      </c>
      <c r="AQ87" s="20">
        <f>IF(AND(NOT(ISBLANK(AP87)),NOT(ISBLANK(VLOOKUP($F87,'Tier 2 Allowances'!$A$2:$W$6, 19,FALSE))),AP87&lt;11),AP87*VLOOKUP(AP$3,'Tier 2 Allowances'!$B$14:$C$34,2,FALSE),0)</f>
        <v>0</v>
      </c>
      <c r="AS87" s="20">
        <f>IF(AND(NOT(ISBLANK(AR87)),NOT(ISBLANK(VLOOKUP($F87,'Tier 2 Allowances'!$A$2:$W$6, 20,FALSE))),AR87&lt;2),AR87*VLOOKUP(AR$3,'Tier 2 Allowances'!$B$14:$C$34,2,FALSE),0)</f>
        <v>0</v>
      </c>
      <c r="AU87" s="20">
        <f>IF(AND(NOT(ISBLANK(AT87)),NOT(ISBLANK(VLOOKUP($F87,'Tier 2 Allowances'!$A$2:$W$6, 21,FALSE))),AT87&lt;2),AT87*VLOOKUP(AT$3,'Tier 2 Allowances'!$B$14:$C$34,2,FALSE),0)</f>
        <v>0</v>
      </c>
      <c r="AW87" s="20">
        <f>IF(AND(NOT(ISBLANK(AV87)),NOT(ISBLANK(VLOOKUP($F87,'Tier 2 Allowances'!$A$2:$W$6, 22,FALSE))),AV87&lt;2),AV87*VLOOKUP(AV$3,'Tier 2 Allowances'!$B$14:$C$34,2,FALSE),0)</f>
        <v>0</v>
      </c>
      <c r="AY87" s="20">
        <f>IF(AND(NOT(ISBLANK(AX87)),NOT(ISBLANK(VLOOKUP($F87,'Tier 2 Allowances'!$A$2:$W$6, 23,FALSE))),AX87&lt;2),AX87*VLOOKUP(AX$3,'Tier 2 Allowances'!$B$14:$C$34,2,FALSE),0)</f>
        <v>0</v>
      </c>
      <c r="BA87" s="21">
        <f t="shared" si="7"/>
        <v>14</v>
      </c>
      <c r="BC87" s="21">
        <f t="shared" si="8"/>
        <v>10</v>
      </c>
      <c r="BE87" s="21">
        <f t="shared" si="9"/>
        <v>0</v>
      </c>
      <c r="BG87" s="20">
        <f t="shared" si="10"/>
        <v>0</v>
      </c>
      <c r="BH87" s="20" t="str">
        <f t="shared" si="11"/>
        <v/>
      </c>
      <c r="BI87" s="21" t="str">
        <f t="shared" si="12"/>
        <v/>
      </c>
      <c r="BJ87" s="19"/>
      <c r="BK87" s="78"/>
      <c r="BL87" s="79" t="str">
        <f t="shared" si="13"/>
        <v/>
      </c>
      <c r="BM87" s="78"/>
      <c r="BN87" s="78"/>
    </row>
    <row r="88" spans="5:66">
      <c r="E88" s="17"/>
      <c r="G88" s="20">
        <f>IF(ISBLANK(F88),0,VLOOKUP($F88,'Tier 2 Allowances'!$A$2:$B$6,2,FALSE))</f>
        <v>0</v>
      </c>
      <c r="H88" s="85"/>
      <c r="I88" s="85"/>
      <c r="K88" s="20">
        <f>IF(AND(NOT(ISBLANK(J88)),NOT(ISBLANK(VLOOKUP($F88,'Tier 2 Allowances'!$A$2:$W$6,3,FALSE))),J88&lt;3), J88*VLOOKUP(J$3,'Tier 2 Allowances'!$B$14:$C$34,2,FALSE),0)</f>
        <v>0</v>
      </c>
      <c r="M88" s="20">
        <f>IF(AND(NOT(ISBLANK(L88)),NOT(ISBLANK(VLOOKUP($F88,'Tier 2 Allowances'!$A$2:$W$6,4,FALSE))),L88&lt;3),L88* VLOOKUP(L$3,'Tier 2 Allowances'!$B$14:$C$34,2,FALSE),0)</f>
        <v>0</v>
      </c>
      <c r="O88" s="20">
        <f>IF(AND(NOT(ISBLANK(N88)),NOT(ISBLANK(VLOOKUP($F88,'Tier 2 Allowances'!$A$2:$W$6,5,FALSE))),N88&lt;2),N88*VLOOKUP(N$3,'Tier 2 Allowances'!$B$14:$C$34,2,FALSE),0)</f>
        <v>0</v>
      </c>
      <c r="Q88" s="20">
        <f>IF(AND(NOT(ISBLANK(P88)),ISBLANK(R88),NOT(ISBLANK(VLOOKUP($F88,'Tier 2 Allowances'!$A$2:$W$6,6,FALSE))),P88&lt;2),P88*VLOOKUP(P$3,'Tier 2 Allowances'!$B$14:$C$34,2,FALSE),0)</f>
        <v>0</v>
      </c>
      <c r="S88" s="20">
        <f>IF(AND(NOT(ISBLANK(R88)),NOT(ISBLANK(VLOOKUP($F88,'Tier 2 Allowances'!$A$2:$W$6,7,FALSE))),R88&lt;2),R88*VLOOKUP(R$3,'Tier 2 Allowances'!$B$14:$C$34,2,FALSE),0)</f>
        <v>0</v>
      </c>
      <c r="U88" s="20">
        <f>IF(AND(NOT(ISBLANK(T88)),NOT(ISBLANK(VLOOKUP($F88,'Tier 2 Allowances'!$A$2:$W$6,8,FALSE)))*T88&lt;2),T88*VLOOKUP(T$3,'Tier 2 Allowances'!$B$14:$C$34,2,FALSE),0)</f>
        <v>0</v>
      </c>
      <c r="W88" s="20">
        <f>IF(AND(NOT(ISBLANK(V88)),ISBLANK(AB88),NOT(ISBLANK(VLOOKUP($F88,'Tier 2 Allowances'!$A$2:$W$6, 9,FALSE))),V88&lt;2),V88*VLOOKUP(V$3,'Tier 2 Allowances'!$B$14:$C$34,2,FALSE),0)</f>
        <v>0</v>
      </c>
      <c r="Y88" s="20">
        <f>IF(AND(NOT(ISBLANK(X88)),NOT(ISBLANK(VLOOKUP($F88,'Tier 2 Allowances'!$A$2:$W$6, 10,FALSE))),X88&lt;2),X88*VLOOKUP(X$3,'Tier 2 Allowances'!$B$14:$C$34,2,FALSE),0)</f>
        <v>0</v>
      </c>
      <c r="AA88" s="20">
        <f>IF(AND(NOT(ISBLANK(Z88)),ISBLANK(AB88),NOT(ISBLANK(VLOOKUP($F88,'Tier 2 Allowances'!$A$2:$W$6, 11,FALSE))),Z88&lt;2),Z88*VLOOKUP(Z$3,'Tier 2 Allowances'!$B$14:$C$34,2,FALSE),0)</f>
        <v>0</v>
      </c>
      <c r="AC88" s="20">
        <f>IF(AND(NOT(ISBLANK(AB88)),NOT(ISBLANK(VLOOKUP($F88,'Tier 2 Allowances'!$A$2:$W$6, 12,FALSE))),AB88&lt;2),AB88*VLOOKUP(AB$3,'Tier 2 Allowances'!$B$14:$C$34,2,FALSE),0)</f>
        <v>0</v>
      </c>
      <c r="AE88" s="20">
        <f>IF(AND(NOT(ISBLANK(AD88)),NOT(ISBLANK(VLOOKUP($F88,'Tier 2 Allowances'!$A$2:$W$6, 13,FALSE))),AD88&lt;2),AD88*VLOOKUP(AD$3,'Tier 2 Allowances'!$B$14:$C$34,2,FALSE),0)</f>
        <v>0</v>
      </c>
      <c r="AG88" s="20">
        <f>IF(AND(NOT(ISBLANK(AF88)),NOT(ISBLANK(VLOOKUP($F88,'Tier 2 Allowances'!$A$2:$W$6, 14,FALSE))),AF88&lt;2),AF88*VLOOKUP(AD$3,'Tier 2 Allowances'!$B$14:$C$34,2,FALSE),0)</f>
        <v>0</v>
      </c>
      <c r="AI88" s="20">
        <f>IF(AND(NOT(ISBLANK(AH88)),NOT(ISBLANK(VLOOKUP($F88,'Tier 2 Allowances'!$A$2:$W$6, 15,FALSE))),AH88&lt;2),AH88*VLOOKUP(AH$3,'Tier 2 Allowances'!$B$14:$C$34,2,FALSE),0)</f>
        <v>0</v>
      </c>
      <c r="AK88" s="20">
        <f>IF(AND(NOT(ISBLANK(AJ88)),NOT(ISBLANK(VLOOKUP($F88,'Tier 2 Allowances'!$A$2:$W$6, 18,FALSE))),AJ88&lt;6),AJ88*VLOOKUP(AJ$3,'Tier 2 Allowances'!$B$14:$C$34,2,FALSE),0)</f>
        <v>0</v>
      </c>
      <c r="AM88" s="20">
        <f>IF(AND(NOT(ISBLANK(AL88)),NOT(ISBLANK(VLOOKUP($F88,'Tier 2 Allowances'!$A$2:$W$6, 17,FALSE))),AL88&lt;2),AL88*VLOOKUP(AL$3,'Tier 2 Allowances'!$B$14:$C$34,2,FALSE),0)</f>
        <v>0</v>
      </c>
      <c r="AO88" s="20">
        <f>IF(AND(NOT(ISBLANK(AN88)),NOT(ISBLANK(VLOOKUP($F88,'Tier 2 Allowances'!$A$2:$W$6, 18,FALSE))),AN88&lt;11),AN88*VLOOKUP(AN$3,'Tier 2 Allowances'!$B$14:$C$34,2,FALSE),0)</f>
        <v>0</v>
      </c>
      <c r="AQ88" s="20">
        <f>IF(AND(NOT(ISBLANK(AP88)),NOT(ISBLANK(VLOOKUP($F88,'Tier 2 Allowances'!$A$2:$W$6, 19,FALSE))),AP88&lt;11),AP88*VLOOKUP(AP$3,'Tier 2 Allowances'!$B$14:$C$34,2,FALSE),0)</f>
        <v>0</v>
      </c>
      <c r="AS88" s="20">
        <f>IF(AND(NOT(ISBLANK(AR88)),NOT(ISBLANK(VLOOKUP($F88,'Tier 2 Allowances'!$A$2:$W$6, 20,FALSE))),AR88&lt;2),AR88*VLOOKUP(AR$3,'Tier 2 Allowances'!$B$14:$C$34,2,FALSE),0)</f>
        <v>0</v>
      </c>
      <c r="AU88" s="20">
        <f>IF(AND(NOT(ISBLANK(AT88)),NOT(ISBLANK(VLOOKUP($F88,'Tier 2 Allowances'!$A$2:$W$6, 21,FALSE))),AT88&lt;2),AT88*VLOOKUP(AT$3,'Tier 2 Allowances'!$B$14:$C$34,2,FALSE),0)</f>
        <v>0</v>
      </c>
      <c r="AW88" s="20">
        <f>IF(AND(NOT(ISBLANK(AV88)),NOT(ISBLANK(VLOOKUP($F88,'Tier 2 Allowances'!$A$2:$W$6, 22,FALSE))),AV88&lt;2),AV88*VLOOKUP(AV$3,'Tier 2 Allowances'!$B$14:$C$34,2,FALSE),0)</f>
        <v>0</v>
      </c>
      <c r="AY88" s="20">
        <f>IF(AND(NOT(ISBLANK(AX88)),NOT(ISBLANK(VLOOKUP($F88,'Tier 2 Allowances'!$A$2:$W$6, 23,FALSE))),AX88&lt;2),AX88*VLOOKUP(AX$3,'Tier 2 Allowances'!$B$14:$C$34,2,FALSE),0)</f>
        <v>0</v>
      </c>
      <c r="BA88" s="21">
        <f t="shared" si="7"/>
        <v>14</v>
      </c>
      <c r="BC88" s="21">
        <f t="shared" si="8"/>
        <v>10</v>
      </c>
      <c r="BE88" s="21">
        <f t="shared" si="9"/>
        <v>0</v>
      </c>
      <c r="BG88" s="20">
        <f t="shared" si="10"/>
        <v>0</v>
      </c>
      <c r="BH88" s="20" t="str">
        <f t="shared" si="11"/>
        <v/>
      </c>
      <c r="BI88" s="21" t="str">
        <f t="shared" si="12"/>
        <v/>
      </c>
      <c r="BJ88" s="19"/>
      <c r="BK88" s="78"/>
      <c r="BL88" s="79" t="str">
        <f t="shared" si="13"/>
        <v/>
      </c>
      <c r="BM88" s="78"/>
      <c r="BN88" s="78"/>
    </row>
    <row r="89" spans="5:66">
      <c r="E89" s="17"/>
      <c r="G89" s="20">
        <f>IF(ISBLANK(F89),0,VLOOKUP($F89,'Tier 2 Allowances'!$A$2:$B$6,2,FALSE))</f>
        <v>0</v>
      </c>
      <c r="H89" s="85"/>
      <c r="I89" s="85"/>
      <c r="K89" s="20">
        <f>IF(AND(NOT(ISBLANK(J89)),NOT(ISBLANK(VLOOKUP($F89,'Tier 2 Allowances'!$A$2:$W$6,3,FALSE))),J89&lt;3), J89*VLOOKUP(J$3,'Tier 2 Allowances'!$B$14:$C$34,2,FALSE),0)</f>
        <v>0</v>
      </c>
      <c r="M89" s="20">
        <f>IF(AND(NOT(ISBLANK(L89)),NOT(ISBLANK(VLOOKUP($F89,'Tier 2 Allowances'!$A$2:$W$6,4,FALSE))),L89&lt;3),L89* VLOOKUP(L$3,'Tier 2 Allowances'!$B$14:$C$34,2,FALSE),0)</f>
        <v>0</v>
      </c>
      <c r="O89" s="20">
        <f>IF(AND(NOT(ISBLANK(N89)),NOT(ISBLANK(VLOOKUP($F89,'Tier 2 Allowances'!$A$2:$W$6,5,FALSE))),N89&lt;2),N89*VLOOKUP(N$3,'Tier 2 Allowances'!$B$14:$C$34,2,FALSE),0)</f>
        <v>0</v>
      </c>
      <c r="Q89" s="20">
        <f>IF(AND(NOT(ISBLANK(P89)),ISBLANK(R89),NOT(ISBLANK(VLOOKUP($F89,'Tier 2 Allowances'!$A$2:$W$6,6,FALSE))),P89&lt;2),P89*VLOOKUP(P$3,'Tier 2 Allowances'!$B$14:$C$34,2,FALSE),0)</f>
        <v>0</v>
      </c>
      <c r="S89" s="20">
        <f>IF(AND(NOT(ISBLANK(R89)),NOT(ISBLANK(VLOOKUP($F89,'Tier 2 Allowances'!$A$2:$W$6,7,FALSE))),R89&lt;2),R89*VLOOKUP(R$3,'Tier 2 Allowances'!$B$14:$C$34,2,FALSE),0)</f>
        <v>0</v>
      </c>
      <c r="U89" s="20">
        <f>IF(AND(NOT(ISBLANK(T89)),NOT(ISBLANK(VLOOKUP($F89,'Tier 2 Allowances'!$A$2:$W$6,8,FALSE)))*T89&lt;2),T89*VLOOKUP(T$3,'Tier 2 Allowances'!$B$14:$C$34,2,FALSE),0)</f>
        <v>0</v>
      </c>
      <c r="W89" s="20">
        <f>IF(AND(NOT(ISBLANK(V89)),ISBLANK(AB89),NOT(ISBLANK(VLOOKUP($F89,'Tier 2 Allowances'!$A$2:$W$6, 9,FALSE))),V89&lt;2),V89*VLOOKUP(V$3,'Tier 2 Allowances'!$B$14:$C$34,2,FALSE),0)</f>
        <v>0</v>
      </c>
      <c r="Y89" s="20">
        <f>IF(AND(NOT(ISBLANK(X89)),NOT(ISBLANK(VLOOKUP($F89,'Tier 2 Allowances'!$A$2:$W$6, 10,FALSE))),X89&lt;2),X89*VLOOKUP(X$3,'Tier 2 Allowances'!$B$14:$C$34,2,FALSE),0)</f>
        <v>0</v>
      </c>
      <c r="AA89" s="20">
        <f>IF(AND(NOT(ISBLANK(Z89)),ISBLANK(AB89),NOT(ISBLANK(VLOOKUP($F89,'Tier 2 Allowances'!$A$2:$W$6, 11,FALSE))),Z89&lt;2),Z89*VLOOKUP(Z$3,'Tier 2 Allowances'!$B$14:$C$34,2,FALSE),0)</f>
        <v>0</v>
      </c>
      <c r="AC89" s="20">
        <f>IF(AND(NOT(ISBLANK(AB89)),NOT(ISBLANK(VLOOKUP($F89,'Tier 2 Allowances'!$A$2:$W$6, 12,FALSE))),AB89&lt;2),AB89*VLOOKUP(AB$3,'Tier 2 Allowances'!$B$14:$C$34,2,FALSE),0)</f>
        <v>0</v>
      </c>
      <c r="AE89" s="20">
        <f>IF(AND(NOT(ISBLANK(AD89)),NOT(ISBLANK(VLOOKUP($F89,'Tier 2 Allowances'!$A$2:$W$6, 13,FALSE))),AD89&lt;2),AD89*VLOOKUP(AD$3,'Tier 2 Allowances'!$B$14:$C$34,2,FALSE),0)</f>
        <v>0</v>
      </c>
      <c r="AG89" s="20">
        <f>IF(AND(NOT(ISBLANK(AF89)),NOT(ISBLANK(VLOOKUP($F89,'Tier 2 Allowances'!$A$2:$W$6, 14,FALSE))),AF89&lt;2),AF89*VLOOKUP(AD$3,'Tier 2 Allowances'!$B$14:$C$34,2,FALSE),0)</f>
        <v>0</v>
      </c>
      <c r="AI89" s="20">
        <f>IF(AND(NOT(ISBLANK(AH89)),NOT(ISBLANK(VLOOKUP($F89,'Tier 2 Allowances'!$A$2:$W$6, 15,FALSE))),AH89&lt;2),AH89*VLOOKUP(AH$3,'Tier 2 Allowances'!$B$14:$C$34,2,FALSE),0)</f>
        <v>0</v>
      </c>
      <c r="AK89" s="20">
        <f>IF(AND(NOT(ISBLANK(AJ89)),NOT(ISBLANK(VLOOKUP($F89,'Tier 2 Allowances'!$A$2:$W$6, 18,FALSE))),AJ89&lt;6),AJ89*VLOOKUP(AJ$3,'Tier 2 Allowances'!$B$14:$C$34,2,FALSE),0)</f>
        <v>0</v>
      </c>
      <c r="AM89" s="20">
        <f>IF(AND(NOT(ISBLANK(AL89)),NOT(ISBLANK(VLOOKUP($F89,'Tier 2 Allowances'!$A$2:$W$6, 17,FALSE))),AL89&lt;2),AL89*VLOOKUP(AL$3,'Tier 2 Allowances'!$B$14:$C$34,2,FALSE),0)</f>
        <v>0</v>
      </c>
      <c r="AO89" s="20">
        <f>IF(AND(NOT(ISBLANK(AN89)),NOT(ISBLANK(VLOOKUP($F89,'Tier 2 Allowances'!$A$2:$W$6, 18,FALSE))),AN89&lt;11),AN89*VLOOKUP(AN$3,'Tier 2 Allowances'!$B$14:$C$34,2,FALSE),0)</f>
        <v>0</v>
      </c>
      <c r="AQ89" s="20">
        <f>IF(AND(NOT(ISBLANK(AP89)),NOT(ISBLANK(VLOOKUP($F89,'Tier 2 Allowances'!$A$2:$W$6, 19,FALSE))),AP89&lt;11),AP89*VLOOKUP(AP$3,'Tier 2 Allowances'!$B$14:$C$34,2,FALSE),0)</f>
        <v>0</v>
      </c>
      <c r="AS89" s="20">
        <f>IF(AND(NOT(ISBLANK(AR89)),NOT(ISBLANK(VLOOKUP($F89,'Tier 2 Allowances'!$A$2:$W$6, 20,FALSE))),AR89&lt;2),AR89*VLOOKUP(AR$3,'Tier 2 Allowances'!$B$14:$C$34,2,FALSE),0)</f>
        <v>0</v>
      </c>
      <c r="AU89" s="20">
        <f>IF(AND(NOT(ISBLANK(AT89)),NOT(ISBLANK(VLOOKUP($F89,'Tier 2 Allowances'!$A$2:$W$6, 21,FALSE))),AT89&lt;2),AT89*VLOOKUP(AT$3,'Tier 2 Allowances'!$B$14:$C$34,2,FALSE),0)</f>
        <v>0</v>
      </c>
      <c r="AW89" s="20">
        <f>IF(AND(NOT(ISBLANK(AV89)),NOT(ISBLANK(VLOOKUP($F89,'Tier 2 Allowances'!$A$2:$W$6, 22,FALSE))),AV89&lt;2),AV89*VLOOKUP(AV$3,'Tier 2 Allowances'!$B$14:$C$34,2,FALSE),0)</f>
        <v>0</v>
      </c>
      <c r="AY89" s="20">
        <f>IF(AND(NOT(ISBLANK(AX89)),NOT(ISBLANK(VLOOKUP($F89,'Tier 2 Allowances'!$A$2:$W$6, 23,FALSE))),AX89&lt;2),AX89*VLOOKUP(AX$3,'Tier 2 Allowances'!$B$14:$C$34,2,FALSE),0)</f>
        <v>0</v>
      </c>
      <c r="BA89" s="21">
        <f t="shared" si="7"/>
        <v>14</v>
      </c>
      <c r="BC89" s="21">
        <f t="shared" si="8"/>
        <v>10</v>
      </c>
      <c r="BE89" s="21">
        <f t="shared" si="9"/>
        <v>0</v>
      </c>
      <c r="BG89" s="20">
        <f t="shared" si="10"/>
        <v>0</v>
      </c>
      <c r="BH89" s="20" t="str">
        <f t="shared" si="11"/>
        <v/>
      </c>
      <c r="BI89" s="21" t="str">
        <f t="shared" si="12"/>
        <v/>
      </c>
      <c r="BJ89" s="19"/>
      <c r="BK89" s="78"/>
      <c r="BL89" s="79" t="str">
        <f t="shared" si="13"/>
        <v/>
      </c>
      <c r="BM89" s="78"/>
      <c r="BN89" s="78"/>
    </row>
    <row r="90" spans="5:66">
      <c r="E90" s="17"/>
      <c r="G90" s="20">
        <f>IF(ISBLANK(F90),0,VLOOKUP($F90,'Tier 2 Allowances'!$A$2:$B$6,2,FALSE))</f>
        <v>0</v>
      </c>
      <c r="H90" s="85"/>
      <c r="I90" s="85"/>
      <c r="K90" s="20">
        <f>IF(AND(NOT(ISBLANK(J90)),NOT(ISBLANK(VLOOKUP($F90,'Tier 2 Allowances'!$A$2:$W$6,3,FALSE))),J90&lt;3), J90*VLOOKUP(J$3,'Tier 2 Allowances'!$B$14:$C$34,2,FALSE),0)</f>
        <v>0</v>
      </c>
      <c r="M90" s="20">
        <f>IF(AND(NOT(ISBLANK(L90)),NOT(ISBLANK(VLOOKUP($F90,'Tier 2 Allowances'!$A$2:$W$6,4,FALSE))),L90&lt;3),L90* VLOOKUP(L$3,'Tier 2 Allowances'!$B$14:$C$34,2,FALSE),0)</f>
        <v>0</v>
      </c>
      <c r="O90" s="20">
        <f>IF(AND(NOT(ISBLANK(N90)),NOT(ISBLANK(VLOOKUP($F90,'Tier 2 Allowances'!$A$2:$W$6,5,FALSE))),N90&lt;2),N90*VLOOKUP(N$3,'Tier 2 Allowances'!$B$14:$C$34,2,FALSE),0)</f>
        <v>0</v>
      </c>
      <c r="Q90" s="20">
        <f>IF(AND(NOT(ISBLANK(P90)),ISBLANK(R90),NOT(ISBLANK(VLOOKUP($F90,'Tier 2 Allowances'!$A$2:$W$6,6,FALSE))),P90&lt;2),P90*VLOOKUP(P$3,'Tier 2 Allowances'!$B$14:$C$34,2,FALSE),0)</f>
        <v>0</v>
      </c>
      <c r="S90" s="20">
        <f>IF(AND(NOT(ISBLANK(R90)),NOT(ISBLANK(VLOOKUP($F90,'Tier 2 Allowances'!$A$2:$W$6,7,FALSE))),R90&lt;2),R90*VLOOKUP(R$3,'Tier 2 Allowances'!$B$14:$C$34,2,FALSE),0)</f>
        <v>0</v>
      </c>
      <c r="U90" s="20">
        <f>IF(AND(NOT(ISBLANK(T90)),NOT(ISBLANK(VLOOKUP($F90,'Tier 2 Allowances'!$A$2:$W$6,8,FALSE)))*T90&lt;2),T90*VLOOKUP(T$3,'Tier 2 Allowances'!$B$14:$C$34,2,FALSE),0)</f>
        <v>0</v>
      </c>
      <c r="W90" s="20">
        <f>IF(AND(NOT(ISBLANK(V90)),ISBLANK(AB90),NOT(ISBLANK(VLOOKUP($F90,'Tier 2 Allowances'!$A$2:$W$6, 9,FALSE))),V90&lt;2),V90*VLOOKUP(V$3,'Tier 2 Allowances'!$B$14:$C$34,2,FALSE),0)</f>
        <v>0</v>
      </c>
      <c r="Y90" s="20">
        <f>IF(AND(NOT(ISBLANK(X90)),NOT(ISBLANK(VLOOKUP($F90,'Tier 2 Allowances'!$A$2:$W$6, 10,FALSE))),X90&lt;2),X90*VLOOKUP(X$3,'Tier 2 Allowances'!$B$14:$C$34,2,FALSE),0)</f>
        <v>0</v>
      </c>
      <c r="AA90" s="20">
        <f>IF(AND(NOT(ISBLANK(Z90)),ISBLANK(AB90),NOT(ISBLANK(VLOOKUP($F90,'Tier 2 Allowances'!$A$2:$W$6, 11,FALSE))),Z90&lt;2),Z90*VLOOKUP(Z$3,'Tier 2 Allowances'!$B$14:$C$34,2,FALSE),0)</f>
        <v>0</v>
      </c>
      <c r="AC90" s="20">
        <f>IF(AND(NOT(ISBLANK(AB90)),NOT(ISBLANK(VLOOKUP($F90,'Tier 2 Allowances'!$A$2:$W$6, 12,FALSE))),AB90&lt;2),AB90*VLOOKUP(AB$3,'Tier 2 Allowances'!$B$14:$C$34,2,FALSE),0)</f>
        <v>0</v>
      </c>
      <c r="AE90" s="20">
        <f>IF(AND(NOT(ISBLANK(AD90)),NOT(ISBLANK(VLOOKUP($F90,'Tier 2 Allowances'!$A$2:$W$6, 13,FALSE))),AD90&lt;2),AD90*VLOOKUP(AD$3,'Tier 2 Allowances'!$B$14:$C$34,2,FALSE),0)</f>
        <v>0</v>
      </c>
      <c r="AG90" s="20">
        <f>IF(AND(NOT(ISBLANK(AF90)),NOT(ISBLANK(VLOOKUP($F90,'Tier 2 Allowances'!$A$2:$W$6, 14,FALSE))),AF90&lt;2),AF90*VLOOKUP(AD$3,'Tier 2 Allowances'!$B$14:$C$34,2,FALSE),0)</f>
        <v>0</v>
      </c>
      <c r="AI90" s="20">
        <f>IF(AND(NOT(ISBLANK(AH90)),NOT(ISBLANK(VLOOKUP($F90,'Tier 2 Allowances'!$A$2:$W$6, 15,FALSE))),AH90&lt;2),AH90*VLOOKUP(AH$3,'Tier 2 Allowances'!$B$14:$C$34,2,FALSE),0)</f>
        <v>0</v>
      </c>
      <c r="AK90" s="20">
        <f>IF(AND(NOT(ISBLANK(AJ90)),NOT(ISBLANK(VLOOKUP($F90,'Tier 2 Allowances'!$A$2:$W$6, 18,FALSE))),AJ90&lt;6),AJ90*VLOOKUP(AJ$3,'Tier 2 Allowances'!$B$14:$C$34,2,FALSE),0)</f>
        <v>0</v>
      </c>
      <c r="AM90" s="20">
        <f>IF(AND(NOT(ISBLANK(AL90)),NOT(ISBLANK(VLOOKUP($F90,'Tier 2 Allowances'!$A$2:$W$6, 17,FALSE))),AL90&lt;2),AL90*VLOOKUP(AL$3,'Tier 2 Allowances'!$B$14:$C$34,2,FALSE),0)</f>
        <v>0</v>
      </c>
      <c r="AO90" s="20">
        <f>IF(AND(NOT(ISBLANK(AN90)),NOT(ISBLANK(VLOOKUP($F90,'Tier 2 Allowances'!$A$2:$W$6, 18,FALSE))),AN90&lt;11),AN90*VLOOKUP(AN$3,'Tier 2 Allowances'!$B$14:$C$34,2,FALSE),0)</f>
        <v>0</v>
      </c>
      <c r="AQ90" s="20">
        <f>IF(AND(NOT(ISBLANK(AP90)),NOT(ISBLANK(VLOOKUP($F90,'Tier 2 Allowances'!$A$2:$W$6, 19,FALSE))),AP90&lt;11),AP90*VLOOKUP(AP$3,'Tier 2 Allowances'!$B$14:$C$34,2,FALSE),0)</f>
        <v>0</v>
      </c>
      <c r="AS90" s="20">
        <f>IF(AND(NOT(ISBLANK(AR90)),NOT(ISBLANK(VLOOKUP($F90,'Tier 2 Allowances'!$A$2:$W$6, 20,FALSE))),AR90&lt;2),AR90*VLOOKUP(AR$3,'Tier 2 Allowances'!$B$14:$C$34,2,FALSE),0)</f>
        <v>0</v>
      </c>
      <c r="AU90" s="20">
        <f>IF(AND(NOT(ISBLANK(AT90)),NOT(ISBLANK(VLOOKUP($F90,'Tier 2 Allowances'!$A$2:$W$6, 21,FALSE))),AT90&lt;2),AT90*VLOOKUP(AT$3,'Tier 2 Allowances'!$B$14:$C$34,2,FALSE),0)</f>
        <v>0</v>
      </c>
      <c r="AW90" s="20">
        <f>IF(AND(NOT(ISBLANK(AV90)),NOT(ISBLANK(VLOOKUP($F90,'Tier 2 Allowances'!$A$2:$W$6, 22,FALSE))),AV90&lt;2),AV90*VLOOKUP(AV$3,'Tier 2 Allowances'!$B$14:$C$34,2,FALSE),0)</f>
        <v>0</v>
      </c>
      <c r="AY90" s="20">
        <f>IF(AND(NOT(ISBLANK(AX90)),NOT(ISBLANK(VLOOKUP($F90,'Tier 2 Allowances'!$A$2:$W$6, 23,FALSE))),AX90&lt;2),AX90*VLOOKUP(AX$3,'Tier 2 Allowances'!$B$14:$C$34,2,FALSE),0)</f>
        <v>0</v>
      </c>
      <c r="BA90" s="21">
        <f t="shared" si="7"/>
        <v>14</v>
      </c>
      <c r="BC90" s="21">
        <f t="shared" si="8"/>
        <v>10</v>
      </c>
      <c r="BE90" s="21">
        <f t="shared" si="9"/>
        <v>0</v>
      </c>
      <c r="BG90" s="20">
        <f t="shared" si="10"/>
        <v>0</v>
      </c>
      <c r="BH90" s="20" t="str">
        <f t="shared" si="11"/>
        <v/>
      </c>
      <c r="BI90" s="21" t="str">
        <f t="shared" si="12"/>
        <v/>
      </c>
      <c r="BJ90" s="19"/>
      <c r="BK90" s="78"/>
      <c r="BL90" s="79" t="str">
        <f t="shared" si="13"/>
        <v/>
      </c>
      <c r="BM90" s="78"/>
      <c r="BN90" s="78"/>
    </row>
    <row r="91" spans="5:66">
      <c r="E91" s="17"/>
      <c r="G91" s="20">
        <f>IF(ISBLANK(F91),0,VLOOKUP($F91,'Tier 2 Allowances'!$A$2:$B$6,2,FALSE))</f>
        <v>0</v>
      </c>
      <c r="H91" s="85"/>
      <c r="I91" s="85"/>
      <c r="K91" s="20">
        <f>IF(AND(NOT(ISBLANK(J91)),NOT(ISBLANK(VLOOKUP($F91,'Tier 2 Allowances'!$A$2:$W$6,3,FALSE))),J91&lt;3), J91*VLOOKUP(J$3,'Tier 2 Allowances'!$B$14:$C$34,2,FALSE),0)</f>
        <v>0</v>
      </c>
      <c r="M91" s="20">
        <f>IF(AND(NOT(ISBLANK(L91)),NOT(ISBLANK(VLOOKUP($F91,'Tier 2 Allowances'!$A$2:$W$6,4,FALSE))),L91&lt;3),L91* VLOOKUP(L$3,'Tier 2 Allowances'!$B$14:$C$34,2,FALSE),0)</f>
        <v>0</v>
      </c>
      <c r="O91" s="20">
        <f>IF(AND(NOT(ISBLANK(N91)),NOT(ISBLANK(VLOOKUP($F91,'Tier 2 Allowances'!$A$2:$W$6,5,FALSE))),N91&lt;2),N91*VLOOKUP(N$3,'Tier 2 Allowances'!$B$14:$C$34,2,FALSE),0)</f>
        <v>0</v>
      </c>
      <c r="Q91" s="20">
        <f>IF(AND(NOT(ISBLANK(P91)),ISBLANK(R91),NOT(ISBLANK(VLOOKUP($F91,'Tier 2 Allowances'!$A$2:$W$6,6,FALSE))),P91&lt;2),P91*VLOOKUP(P$3,'Tier 2 Allowances'!$B$14:$C$34,2,FALSE),0)</f>
        <v>0</v>
      </c>
      <c r="S91" s="20">
        <f>IF(AND(NOT(ISBLANK(R91)),NOT(ISBLANK(VLOOKUP($F91,'Tier 2 Allowances'!$A$2:$W$6,7,FALSE))),R91&lt;2),R91*VLOOKUP(R$3,'Tier 2 Allowances'!$B$14:$C$34,2,FALSE),0)</f>
        <v>0</v>
      </c>
      <c r="U91" s="20">
        <f>IF(AND(NOT(ISBLANK(T91)),NOT(ISBLANK(VLOOKUP($F91,'Tier 2 Allowances'!$A$2:$W$6,8,FALSE)))*T91&lt;2),T91*VLOOKUP(T$3,'Tier 2 Allowances'!$B$14:$C$34,2,FALSE),0)</f>
        <v>0</v>
      </c>
      <c r="W91" s="20">
        <f>IF(AND(NOT(ISBLANK(V91)),ISBLANK(AB91),NOT(ISBLANK(VLOOKUP($F91,'Tier 2 Allowances'!$A$2:$W$6, 9,FALSE))),V91&lt;2),V91*VLOOKUP(V$3,'Tier 2 Allowances'!$B$14:$C$34,2,FALSE),0)</f>
        <v>0</v>
      </c>
      <c r="Y91" s="20">
        <f>IF(AND(NOT(ISBLANK(X91)),NOT(ISBLANK(VLOOKUP($F91,'Tier 2 Allowances'!$A$2:$W$6, 10,FALSE))),X91&lt;2),X91*VLOOKUP(X$3,'Tier 2 Allowances'!$B$14:$C$34,2,FALSE),0)</f>
        <v>0</v>
      </c>
      <c r="AA91" s="20">
        <f>IF(AND(NOT(ISBLANK(Z91)),ISBLANK(AB91),NOT(ISBLANK(VLOOKUP($F91,'Tier 2 Allowances'!$A$2:$W$6, 11,FALSE))),Z91&lt;2),Z91*VLOOKUP(Z$3,'Tier 2 Allowances'!$B$14:$C$34,2,FALSE),0)</f>
        <v>0</v>
      </c>
      <c r="AC91" s="20">
        <f>IF(AND(NOT(ISBLANK(AB91)),NOT(ISBLANK(VLOOKUP($F91,'Tier 2 Allowances'!$A$2:$W$6, 12,FALSE))),AB91&lt;2),AB91*VLOOKUP(AB$3,'Tier 2 Allowances'!$B$14:$C$34,2,FALSE),0)</f>
        <v>0</v>
      </c>
      <c r="AE91" s="20">
        <f>IF(AND(NOT(ISBLANK(AD91)),NOT(ISBLANK(VLOOKUP($F91,'Tier 2 Allowances'!$A$2:$W$6, 13,FALSE))),AD91&lt;2),AD91*VLOOKUP(AD$3,'Tier 2 Allowances'!$B$14:$C$34,2,FALSE),0)</f>
        <v>0</v>
      </c>
      <c r="AG91" s="20">
        <f>IF(AND(NOT(ISBLANK(AF91)),NOT(ISBLANK(VLOOKUP($F91,'Tier 2 Allowances'!$A$2:$W$6, 14,FALSE))),AF91&lt;2),AF91*VLOOKUP(AD$3,'Tier 2 Allowances'!$B$14:$C$34,2,FALSE),0)</f>
        <v>0</v>
      </c>
      <c r="AI91" s="20">
        <f>IF(AND(NOT(ISBLANK(AH91)),NOT(ISBLANK(VLOOKUP($F91,'Tier 2 Allowances'!$A$2:$W$6, 15,FALSE))),AH91&lt;2),AH91*VLOOKUP(AH$3,'Tier 2 Allowances'!$B$14:$C$34,2,FALSE),0)</f>
        <v>0</v>
      </c>
      <c r="AK91" s="20">
        <f>IF(AND(NOT(ISBLANK(AJ91)),NOT(ISBLANK(VLOOKUP($F91,'Tier 2 Allowances'!$A$2:$W$6, 18,FALSE))),AJ91&lt;6),AJ91*VLOOKUP(AJ$3,'Tier 2 Allowances'!$B$14:$C$34,2,FALSE),0)</f>
        <v>0</v>
      </c>
      <c r="AM91" s="20">
        <f>IF(AND(NOT(ISBLANK(AL91)),NOT(ISBLANK(VLOOKUP($F91,'Tier 2 Allowances'!$A$2:$W$6, 17,FALSE))),AL91&lt;2),AL91*VLOOKUP(AL$3,'Tier 2 Allowances'!$B$14:$C$34,2,FALSE),0)</f>
        <v>0</v>
      </c>
      <c r="AO91" s="20">
        <f>IF(AND(NOT(ISBLANK(AN91)),NOT(ISBLANK(VLOOKUP($F91,'Tier 2 Allowances'!$A$2:$W$6, 18,FALSE))),AN91&lt;11),AN91*VLOOKUP(AN$3,'Tier 2 Allowances'!$B$14:$C$34,2,FALSE),0)</f>
        <v>0</v>
      </c>
      <c r="AQ91" s="20">
        <f>IF(AND(NOT(ISBLANK(AP91)),NOT(ISBLANK(VLOOKUP($F91,'Tier 2 Allowances'!$A$2:$W$6, 19,FALSE))),AP91&lt;11),AP91*VLOOKUP(AP$3,'Tier 2 Allowances'!$B$14:$C$34,2,FALSE),0)</f>
        <v>0</v>
      </c>
      <c r="AS91" s="20">
        <f>IF(AND(NOT(ISBLANK(AR91)),NOT(ISBLANK(VLOOKUP($F91,'Tier 2 Allowances'!$A$2:$W$6, 20,FALSE))),AR91&lt;2),AR91*VLOOKUP(AR$3,'Tier 2 Allowances'!$B$14:$C$34,2,FALSE),0)</f>
        <v>0</v>
      </c>
      <c r="AU91" s="20">
        <f>IF(AND(NOT(ISBLANK(AT91)),NOT(ISBLANK(VLOOKUP($F91,'Tier 2 Allowances'!$A$2:$W$6, 21,FALSE))),AT91&lt;2),AT91*VLOOKUP(AT$3,'Tier 2 Allowances'!$B$14:$C$34,2,FALSE),0)</f>
        <v>0</v>
      </c>
      <c r="AW91" s="20">
        <f>IF(AND(NOT(ISBLANK(AV91)),NOT(ISBLANK(VLOOKUP($F91,'Tier 2 Allowances'!$A$2:$W$6, 22,FALSE))),AV91&lt;2),AV91*VLOOKUP(AV$3,'Tier 2 Allowances'!$B$14:$C$34,2,FALSE),0)</f>
        <v>0</v>
      </c>
      <c r="AY91" s="20">
        <f>IF(AND(NOT(ISBLANK(AX91)),NOT(ISBLANK(VLOOKUP($F91,'Tier 2 Allowances'!$A$2:$W$6, 23,FALSE))),AX91&lt;2),AX91*VLOOKUP(AX$3,'Tier 2 Allowances'!$B$14:$C$34,2,FALSE),0)</f>
        <v>0</v>
      </c>
      <c r="BA91" s="21">
        <f t="shared" si="7"/>
        <v>14</v>
      </c>
      <c r="BC91" s="21">
        <f t="shared" si="8"/>
        <v>10</v>
      </c>
      <c r="BE91" s="21">
        <f t="shared" si="9"/>
        <v>0</v>
      </c>
      <c r="BG91" s="20">
        <f t="shared" si="10"/>
        <v>0</v>
      </c>
      <c r="BH91" s="20" t="str">
        <f t="shared" si="11"/>
        <v/>
      </c>
      <c r="BI91" s="21" t="str">
        <f t="shared" si="12"/>
        <v/>
      </c>
      <c r="BJ91" s="19"/>
      <c r="BK91" s="78"/>
      <c r="BL91" s="79" t="str">
        <f t="shared" si="13"/>
        <v/>
      </c>
      <c r="BM91" s="78"/>
      <c r="BN91" s="78"/>
    </row>
    <row r="92" spans="5:66">
      <c r="E92" s="17"/>
      <c r="G92" s="20">
        <f>IF(ISBLANK(F92),0,VLOOKUP($F92,'Tier 2 Allowances'!$A$2:$B$6,2,FALSE))</f>
        <v>0</v>
      </c>
      <c r="H92" s="85"/>
      <c r="I92" s="85"/>
      <c r="K92" s="20">
        <f>IF(AND(NOT(ISBLANK(J92)),NOT(ISBLANK(VLOOKUP($F92,'Tier 2 Allowances'!$A$2:$W$6,3,FALSE))),J92&lt;3), J92*VLOOKUP(J$3,'Tier 2 Allowances'!$B$14:$C$34,2,FALSE),0)</f>
        <v>0</v>
      </c>
      <c r="M92" s="20">
        <f>IF(AND(NOT(ISBLANK(L92)),NOT(ISBLANK(VLOOKUP($F92,'Tier 2 Allowances'!$A$2:$W$6,4,FALSE))),L92&lt;3),L92* VLOOKUP(L$3,'Tier 2 Allowances'!$B$14:$C$34,2,FALSE),0)</f>
        <v>0</v>
      </c>
      <c r="O92" s="20">
        <f>IF(AND(NOT(ISBLANK(N92)),NOT(ISBLANK(VLOOKUP($F92,'Tier 2 Allowances'!$A$2:$W$6,5,FALSE))),N92&lt;2),N92*VLOOKUP(N$3,'Tier 2 Allowances'!$B$14:$C$34,2,FALSE),0)</f>
        <v>0</v>
      </c>
      <c r="Q92" s="20">
        <f>IF(AND(NOT(ISBLANK(P92)),ISBLANK(R92),NOT(ISBLANK(VLOOKUP($F92,'Tier 2 Allowances'!$A$2:$W$6,6,FALSE))),P92&lt;2),P92*VLOOKUP(P$3,'Tier 2 Allowances'!$B$14:$C$34,2,FALSE),0)</f>
        <v>0</v>
      </c>
      <c r="S92" s="20">
        <f>IF(AND(NOT(ISBLANK(R92)),NOT(ISBLANK(VLOOKUP($F92,'Tier 2 Allowances'!$A$2:$W$6,7,FALSE))),R92&lt;2),R92*VLOOKUP(R$3,'Tier 2 Allowances'!$B$14:$C$34,2,FALSE),0)</f>
        <v>0</v>
      </c>
      <c r="U92" s="20">
        <f>IF(AND(NOT(ISBLANK(T92)),NOT(ISBLANK(VLOOKUP($F92,'Tier 2 Allowances'!$A$2:$W$6,8,FALSE)))*T92&lt;2),T92*VLOOKUP(T$3,'Tier 2 Allowances'!$B$14:$C$34,2,FALSE),0)</f>
        <v>0</v>
      </c>
      <c r="W92" s="20">
        <f>IF(AND(NOT(ISBLANK(V92)),ISBLANK(AB92),NOT(ISBLANK(VLOOKUP($F92,'Tier 2 Allowances'!$A$2:$W$6, 9,FALSE))),V92&lt;2),V92*VLOOKUP(V$3,'Tier 2 Allowances'!$B$14:$C$34,2,FALSE),0)</f>
        <v>0</v>
      </c>
      <c r="Y92" s="20">
        <f>IF(AND(NOT(ISBLANK(X92)),NOT(ISBLANK(VLOOKUP($F92,'Tier 2 Allowances'!$A$2:$W$6, 10,FALSE))),X92&lt;2),X92*VLOOKUP(X$3,'Tier 2 Allowances'!$B$14:$C$34,2,FALSE),0)</f>
        <v>0</v>
      </c>
      <c r="AA92" s="20">
        <f>IF(AND(NOT(ISBLANK(Z92)),ISBLANK(AB92),NOT(ISBLANK(VLOOKUP($F92,'Tier 2 Allowances'!$A$2:$W$6, 11,FALSE))),Z92&lt;2),Z92*VLOOKUP(Z$3,'Tier 2 Allowances'!$B$14:$C$34,2,FALSE),0)</f>
        <v>0</v>
      </c>
      <c r="AC92" s="20">
        <f>IF(AND(NOT(ISBLANK(AB92)),NOT(ISBLANK(VLOOKUP($F92,'Tier 2 Allowances'!$A$2:$W$6, 12,FALSE))),AB92&lt;2),AB92*VLOOKUP(AB$3,'Tier 2 Allowances'!$B$14:$C$34,2,FALSE),0)</f>
        <v>0</v>
      </c>
      <c r="AE92" s="20">
        <f>IF(AND(NOT(ISBLANK(AD92)),NOT(ISBLANK(VLOOKUP($F92,'Tier 2 Allowances'!$A$2:$W$6, 13,FALSE))),AD92&lt;2),AD92*VLOOKUP(AD$3,'Tier 2 Allowances'!$B$14:$C$34,2,FALSE),0)</f>
        <v>0</v>
      </c>
      <c r="AG92" s="20">
        <f>IF(AND(NOT(ISBLANK(AF92)),NOT(ISBLANK(VLOOKUP($F92,'Tier 2 Allowances'!$A$2:$W$6, 14,FALSE))),AF92&lt;2),AF92*VLOOKUP(AD$3,'Tier 2 Allowances'!$B$14:$C$34,2,FALSE),0)</f>
        <v>0</v>
      </c>
      <c r="AI92" s="20">
        <f>IF(AND(NOT(ISBLANK(AH92)),NOT(ISBLANK(VLOOKUP($F92,'Tier 2 Allowances'!$A$2:$W$6, 15,FALSE))),AH92&lt;2),AH92*VLOOKUP(AH$3,'Tier 2 Allowances'!$B$14:$C$34,2,FALSE),0)</f>
        <v>0</v>
      </c>
      <c r="AK92" s="20">
        <f>IF(AND(NOT(ISBLANK(AJ92)),NOT(ISBLANK(VLOOKUP($F92,'Tier 2 Allowances'!$A$2:$W$6, 18,FALSE))),AJ92&lt;6),AJ92*VLOOKUP(AJ$3,'Tier 2 Allowances'!$B$14:$C$34,2,FALSE),0)</f>
        <v>0</v>
      </c>
      <c r="AM92" s="20">
        <f>IF(AND(NOT(ISBLANK(AL92)),NOT(ISBLANK(VLOOKUP($F92,'Tier 2 Allowances'!$A$2:$W$6, 17,FALSE))),AL92&lt;2),AL92*VLOOKUP(AL$3,'Tier 2 Allowances'!$B$14:$C$34,2,FALSE),0)</f>
        <v>0</v>
      </c>
      <c r="AO92" s="20">
        <f>IF(AND(NOT(ISBLANK(AN92)),NOT(ISBLANK(VLOOKUP($F92,'Tier 2 Allowances'!$A$2:$W$6, 18,FALSE))),AN92&lt;11),AN92*VLOOKUP(AN$3,'Tier 2 Allowances'!$B$14:$C$34,2,FALSE),0)</f>
        <v>0</v>
      </c>
      <c r="AQ92" s="20">
        <f>IF(AND(NOT(ISBLANK(AP92)),NOT(ISBLANK(VLOOKUP($F92,'Tier 2 Allowances'!$A$2:$W$6, 19,FALSE))),AP92&lt;11),AP92*VLOOKUP(AP$3,'Tier 2 Allowances'!$B$14:$C$34,2,FALSE),0)</f>
        <v>0</v>
      </c>
      <c r="AS92" s="20">
        <f>IF(AND(NOT(ISBLANK(AR92)),NOT(ISBLANK(VLOOKUP($F92,'Tier 2 Allowances'!$A$2:$W$6, 20,FALSE))),AR92&lt;2),AR92*VLOOKUP(AR$3,'Tier 2 Allowances'!$B$14:$C$34,2,FALSE),0)</f>
        <v>0</v>
      </c>
      <c r="AU92" s="20">
        <f>IF(AND(NOT(ISBLANK(AT92)),NOT(ISBLANK(VLOOKUP($F92,'Tier 2 Allowances'!$A$2:$W$6, 21,FALSE))),AT92&lt;2),AT92*VLOOKUP(AT$3,'Tier 2 Allowances'!$B$14:$C$34,2,FALSE),0)</f>
        <v>0</v>
      </c>
      <c r="AW92" s="20">
        <f>IF(AND(NOT(ISBLANK(AV92)),NOT(ISBLANK(VLOOKUP($F92,'Tier 2 Allowances'!$A$2:$W$6, 22,FALSE))),AV92&lt;2),AV92*VLOOKUP(AV$3,'Tier 2 Allowances'!$B$14:$C$34,2,FALSE),0)</f>
        <v>0</v>
      </c>
      <c r="AY92" s="20">
        <f>IF(AND(NOT(ISBLANK(AX92)),NOT(ISBLANK(VLOOKUP($F92,'Tier 2 Allowances'!$A$2:$W$6, 23,FALSE))),AX92&lt;2),AX92*VLOOKUP(AX$3,'Tier 2 Allowances'!$B$14:$C$34,2,FALSE),0)</f>
        <v>0</v>
      </c>
      <c r="BA92" s="21">
        <f t="shared" si="7"/>
        <v>14</v>
      </c>
      <c r="BC92" s="21">
        <f t="shared" si="8"/>
        <v>10</v>
      </c>
      <c r="BE92" s="21">
        <f t="shared" si="9"/>
        <v>0</v>
      </c>
      <c r="BG92" s="20">
        <f t="shared" si="10"/>
        <v>0</v>
      </c>
      <c r="BH92" s="20" t="str">
        <f t="shared" si="11"/>
        <v/>
      </c>
      <c r="BI92" s="21" t="str">
        <f t="shared" si="12"/>
        <v/>
      </c>
      <c r="BJ92" s="19"/>
      <c r="BK92" s="78"/>
      <c r="BL92" s="79" t="str">
        <f t="shared" si="13"/>
        <v/>
      </c>
      <c r="BM92" s="78"/>
      <c r="BN92" s="78"/>
    </row>
    <row r="93" spans="5:66">
      <c r="E93" s="17"/>
      <c r="G93" s="20">
        <f>IF(ISBLANK(F93),0,VLOOKUP($F93,'Tier 2 Allowances'!$A$2:$B$6,2,FALSE))</f>
        <v>0</v>
      </c>
      <c r="H93" s="85"/>
      <c r="I93" s="85"/>
      <c r="K93" s="20">
        <f>IF(AND(NOT(ISBLANK(J93)),NOT(ISBLANK(VLOOKUP($F93,'Tier 2 Allowances'!$A$2:$W$6,3,FALSE))),J93&lt;3), J93*VLOOKUP(J$3,'Tier 2 Allowances'!$B$14:$C$34,2,FALSE),0)</f>
        <v>0</v>
      </c>
      <c r="M93" s="20">
        <f>IF(AND(NOT(ISBLANK(L93)),NOT(ISBLANK(VLOOKUP($F93,'Tier 2 Allowances'!$A$2:$W$6,4,FALSE))),L93&lt;3),L93* VLOOKUP(L$3,'Tier 2 Allowances'!$B$14:$C$34,2,FALSE),0)</f>
        <v>0</v>
      </c>
      <c r="O93" s="20">
        <f>IF(AND(NOT(ISBLANK(N93)),NOT(ISBLANK(VLOOKUP($F93,'Tier 2 Allowances'!$A$2:$W$6,5,FALSE))),N93&lt;2),N93*VLOOKUP(N$3,'Tier 2 Allowances'!$B$14:$C$34,2,FALSE),0)</f>
        <v>0</v>
      </c>
      <c r="Q93" s="20">
        <f>IF(AND(NOT(ISBLANK(P93)),ISBLANK(R93),NOT(ISBLANK(VLOOKUP($F93,'Tier 2 Allowances'!$A$2:$W$6,6,FALSE))),P93&lt;2),P93*VLOOKUP(P$3,'Tier 2 Allowances'!$B$14:$C$34,2,FALSE),0)</f>
        <v>0</v>
      </c>
      <c r="S93" s="20">
        <f>IF(AND(NOT(ISBLANK(R93)),NOT(ISBLANK(VLOOKUP($F93,'Tier 2 Allowances'!$A$2:$W$6,7,FALSE))),R93&lt;2),R93*VLOOKUP(R$3,'Tier 2 Allowances'!$B$14:$C$34,2,FALSE),0)</f>
        <v>0</v>
      </c>
      <c r="U93" s="20">
        <f>IF(AND(NOT(ISBLANK(T93)),NOT(ISBLANK(VLOOKUP($F93,'Tier 2 Allowances'!$A$2:$W$6,8,FALSE)))*T93&lt;2),T93*VLOOKUP(T$3,'Tier 2 Allowances'!$B$14:$C$34,2,FALSE),0)</f>
        <v>0</v>
      </c>
      <c r="W93" s="20">
        <f>IF(AND(NOT(ISBLANK(V93)),ISBLANK(AB93),NOT(ISBLANK(VLOOKUP($F93,'Tier 2 Allowances'!$A$2:$W$6, 9,FALSE))),V93&lt;2),V93*VLOOKUP(V$3,'Tier 2 Allowances'!$B$14:$C$34,2,FALSE),0)</f>
        <v>0</v>
      </c>
      <c r="Y93" s="20">
        <f>IF(AND(NOT(ISBLANK(X93)),NOT(ISBLANK(VLOOKUP($F93,'Tier 2 Allowances'!$A$2:$W$6, 10,FALSE))),X93&lt;2),X93*VLOOKUP(X$3,'Tier 2 Allowances'!$B$14:$C$34,2,FALSE),0)</f>
        <v>0</v>
      </c>
      <c r="AA93" s="20">
        <f>IF(AND(NOT(ISBLANK(Z93)),ISBLANK(AB93),NOT(ISBLANK(VLOOKUP($F93,'Tier 2 Allowances'!$A$2:$W$6, 11,FALSE))),Z93&lt;2),Z93*VLOOKUP(Z$3,'Tier 2 Allowances'!$B$14:$C$34,2,FALSE),0)</f>
        <v>0</v>
      </c>
      <c r="AC93" s="20">
        <f>IF(AND(NOT(ISBLANK(AB93)),NOT(ISBLANK(VLOOKUP($F93,'Tier 2 Allowances'!$A$2:$W$6, 12,FALSE))),AB93&lt;2),AB93*VLOOKUP(AB$3,'Tier 2 Allowances'!$B$14:$C$34,2,FALSE),0)</f>
        <v>0</v>
      </c>
      <c r="AE93" s="20">
        <f>IF(AND(NOT(ISBLANK(AD93)),NOT(ISBLANK(VLOOKUP($F93,'Tier 2 Allowances'!$A$2:$W$6, 13,FALSE))),AD93&lt;2),AD93*VLOOKUP(AD$3,'Tier 2 Allowances'!$B$14:$C$34,2,FALSE),0)</f>
        <v>0</v>
      </c>
      <c r="AG93" s="20">
        <f>IF(AND(NOT(ISBLANK(AF93)),NOT(ISBLANK(VLOOKUP($F93,'Tier 2 Allowances'!$A$2:$W$6, 14,FALSE))),AF93&lt;2),AF93*VLOOKUP(AD$3,'Tier 2 Allowances'!$B$14:$C$34,2,FALSE),0)</f>
        <v>0</v>
      </c>
      <c r="AI93" s="20">
        <f>IF(AND(NOT(ISBLANK(AH93)),NOT(ISBLANK(VLOOKUP($F93,'Tier 2 Allowances'!$A$2:$W$6, 15,FALSE))),AH93&lt;2),AH93*VLOOKUP(AH$3,'Tier 2 Allowances'!$B$14:$C$34,2,FALSE),0)</f>
        <v>0</v>
      </c>
      <c r="AK93" s="20">
        <f>IF(AND(NOT(ISBLANK(AJ93)),NOT(ISBLANK(VLOOKUP($F93,'Tier 2 Allowances'!$A$2:$W$6, 18,FALSE))),AJ93&lt;6),AJ93*VLOOKUP(AJ$3,'Tier 2 Allowances'!$B$14:$C$34,2,FALSE),0)</f>
        <v>0</v>
      </c>
      <c r="AM93" s="20">
        <f>IF(AND(NOT(ISBLANK(AL93)),NOT(ISBLANK(VLOOKUP($F93,'Tier 2 Allowances'!$A$2:$W$6, 17,FALSE))),AL93&lt;2),AL93*VLOOKUP(AL$3,'Tier 2 Allowances'!$B$14:$C$34,2,FALSE),0)</f>
        <v>0</v>
      </c>
      <c r="AO93" s="20">
        <f>IF(AND(NOT(ISBLANK(AN93)),NOT(ISBLANK(VLOOKUP($F93,'Tier 2 Allowances'!$A$2:$W$6, 18,FALSE))),AN93&lt;11),AN93*VLOOKUP(AN$3,'Tier 2 Allowances'!$B$14:$C$34,2,FALSE),0)</f>
        <v>0</v>
      </c>
      <c r="AQ93" s="20">
        <f>IF(AND(NOT(ISBLANK(AP93)),NOT(ISBLANK(VLOOKUP($F93,'Tier 2 Allowances'!$A$2:$W$6, 19,FALSE))),AP93&lt;11),AP93*VLOOKUP(AP$3,'Tier 2 Allowances'!$B$14:$C$34,2,FALSE),0)</f>
        <v>0</v>
      </c>
      <c r="AS93" s="20">
        <f>IF(AND(NOT(ISBLANK(AR93)),NOT(ISBLANK(VLOOKUP($F93,'Tier 2 Allowances'!$A$2:$W$6, 20,FALSE))),AR93&lt;2),AR93*VLOOKUP(AR$3,'Tier 2 Allowances'!$B$14:$C$34,2,FALSE),0)</f>
        <v>0</v>
      </c>
      <c r="AU93" s="20">
        <f>IF(AND(NOT(ISBLANK(AT93)),NOT(ISBLANK(VLOOKUP($F93,'Tier 2 Allowances'!$A$2:$W$6, 21,FALSE))),AT93&lt;2),AT93*VLOOKUP(AT$3,'Tier 2 Allowances'!$B$14:$C$34,2,FALSE),0)</f>
        <v>0</v>
      </c>
      <c r="AW93" s="20">
        <f>IF(AND(NOT(ISBLANK(AV93)),NOT(ISBLANK(VLOOKUP($F93,'Tier 2 Allowances'!$A$2:$W$6, 22,FALSE))),AV93&lt;2),AV93*VLOOKUP(AV$3,'Tier 2 Allowances'!$B$14:$C$34,2,FALSE),0)</f>
        <v>0</v>
      </c>
      <c r="AY93" s="20">
        <f>IF(AND(NOT(ISBLANK(AX93)),NOT(ISBLANK(VLOOKUP($F93,'Tier 2 Allowances'!$A$2:$W$6, 23,FALSE))),AX93&lt;2),AX93*VLOOKUP(AX$3,'Tier 2 Allowances'!$B$14:$C$34,2,FALSE),0)</f>
        <v>0</v>
      </c>
      <c r="BA93" s="21">
        <f t="shared" si="7"/>
        <v>14</v>
      </c>
      <c r="BC93" s="21">
        <f t="shared" si="8"/>
        <v>10</v>
      </c>
      <c r="BE93" s="21">
        <f t="shared" si="9"/>
        <v>0</v>
      </c>
      <c r="BG93" s="20">
        <f t="shared" si="10"/>
        <v>0</v>
      </c>
      <c r="BH93" s="20" t="str">
        <f t="shared" si="11"/>
        <v/>
      </c>
      <c r="BI93" s="21" t="str">
        <f t="shared" si="12"/>
        <v/>
      </c>
      <c r="BJ93" s="19"/>
      <c r="BK93" s="78"/>
      <c r="BL93" s="79" t="str">
        <f t="shared" si="13"/>
        <v/>
      </c>
      <c r="BM93" s="78"/>
      <c r="BN93" s="78"/>
    </row>
    <row r="94" spans="5:66">
      <c r="E94" s="17"/>
      <c r="G94" s="20">
        <f>IF(ISBLANK(F94),0,VLOOKUP($F94,'Tier 2 Allowances'!$A$2:$B$6,2,FALSE))</f>
        <v>0</v>
      </c>
      <c r="H94" s="85"/>
      <c r="I94" s="85"/>
      <c r="K94" s="20">
        <f>IF(AND(NOT(ISBLANK(J94)),NOT(ISBLANK(VLOOKUP($F94,'Tier 2 Allowances'!$A$2:$W$6,3,FALSE))),J94&lt;3), J94*VLOOKUP(J$3,'Tier 2 Allowances'!$B$14:$C$34,2,FALSE),0)</f>
        <v>0</v>
      </c>
      <c r="M94" s="20">
        <f>IF(AND(NOT(ISBLANK(L94)),NOT(ISBLANK(VLOOKUP($F94,'Tier 2 Allowances'!$A$2:$W$6,4,FALSE))),L94&lt;3),L94* VLOOKUP(L$3,'Tier 2 Allowances'!$B$14:$C$34,2,FALSE),0)</f>
        <v>0</v>
      </c>
      <c r="O94" s="20">
        <f>IF(AND(NOT(ISBLANK(N94)),NOT(ISBLANK(VLOOKUP($F94,'Tier 2 Allowances'!$A$2:$W$6,5,FALSE))),N94&lt;2),N94*VLOOKUP(N$3,'Tier 2 Allowances'!$B$14:$C$34,2,FALSE),0)</f>
        <v>0</v>
      </c>
      <c r="Q94" s="20">
        <f>IF(AND(NOT(ISBLANK(P94)),ISBLANK(R94),NOT(ISBLANK(VLOOKUP($F94,'Tier 2 Allowances'!$A$2:$W$6,6,FALSE))),P94&lt;2),P94*VLOOKUP(P$3,'Tier 2 Allowances'!$B$14:$C$34,2,FALSE),0)</f>
        <v>0</v>
      </c>
      <c r="S94" s="20">
        <f>IF(AND(NOT(ISBLANK(R94)),NOT(ISBLANK(VLOOKUP($F94,'Tier 2 Allowances'!$A$2:$W$6,7,FALSE))),R94&lt;2),R94*VLOOKUP(R$3,'Tier 2 Allowances'!$B$14:$C$34,2,FALSE),0)</f>
        <v>0</v>
      </c>
      <c r="U94" s="20">
        <f>IF(AND(NOT(ISBLANK(T94)),NOT(ISBLANK(VLOOKUP($F94,'Tier 2 Allowances'!$A$2:$W$6,8,FALSE)))*T94&lt;2),T94*VLOOKUP(T$3,'Tier 2 Allowances'!$B$14:$C$34,2,FALSE),0)</f>
        <v>0</v>
      </c>
      <c r="W94" s="20">
        <f>IF(AND(NOT(ISBLANK(V94)),ISBLANK(AB94),NOT(ISBLANK(VLOOKUP($F94,'Tier 2 Allowances'!$A$2:$W$6, 9,FALSE))),V94&lt;2),V94*VLOOKUP(V$3,'Tier 2 Allowances'!$B$14:$C$34,2,FALSE),0)</f>
        <v>0</v>
      </c>
      <c r="Y94" s="20">
        <f>IF(AND(NOT(ISBLANK(X94)),NOT(ISBLANK(VLOOKUP($F94,'Tier 2 Allowances'!$A$2:$W$6, 10,FALSE))),X94&lt;2),X94*VLOOKUP(X$3,'Tier 2 Allowances'!$B$14:$C$34,2,FALSE),0)</f>
        <v>0</v>
      </c>
      <c r="AA94" s="20">
        <f>IF(AND(NOT(ISBLANK(Z94)),ISBLANK(AB94),NOT(ISBLANK(VLOOKUP($F94,'Tier 2 Allowances'!$A$2:$W$6, 11,FALSE))),Z94&lt;2),Z94*VLOOKUP(Z$3,'Tier 2 Allowances'!$B$14:$C$34,2,FALSE),0)</f>
        <v>0</v>
      </c>
      <c r="AC94" s="20">
        <f>IF(AND(NOT(ISBLANK(AB94)),NOT(ISBLANK(VLOOKUP($F94,'Tier 2 Allowances'!$A$2:$W$6, 12,FALSE))),AB94&lt;2),AB94*VLOOKUP(AB$3,'Tier 2 Allowances'!$B$14:$C$34,2,FALSE),0)</f>
        <v>0</v>
      </c>
      <c r="AE94" s="20">
        <f>IF(AND(NOT(ISBLANK(AD94)),NOT(ISBLANK(VLOOKUP($F94,'Tier 2 Allowances'!$A$2:$W$6, 13,FALSE))),AD94&lt;2),AD94*VLOOKUP(AD$3,'Tier 2 Allowances'!$B$14:$C$34,2,FALSE),0)</f>
        <v>0</v>
      </c>
      <c r="AG94" s="20">
        <f>IF(AND(NOT(ISBLANK(AF94)),NOT(ISBLANK(VLOOKUP($F94,'Tier 2 Allowances'!$A$2:$W$6, 14,FALSE))),AF94&lt;2),AF94*VLOOKUP(AD$3,'Tier 2 Allowances'!$B$14:$C$34,2,FALSE),0)</f>
        <v>0</v>
      </c>
      <c r="AI94" s="20">
        <f>IF(AND(NOT(ISBLANK(AH94)),NOT(ISBLANK(VLOOKUP($F94,'Tier 2 Allowances'!$A$2:$W$6, 15,FALSE))),AH94&lt;2),AH94*VLOOKUP(AH$3,'Tier 2 Allowances'!$B$14:$C$34,2,FALSE),0)</f>
        <v>0</v>
      </c>
      <c r="AK94" s="20">
        <f>IF(AND(NOT(ISBLANK(AJ94)),NOT(ISBLANK(VLOOKUP($F94,'Tier 2 Allowances'!$A$2:$W$6, 18,FALSE))),AJ94&lt;6),AJ94*VLOOKUP(AJ$3,'Tier 2 Allowances'!$B$14:$C$34,2,FALSE),0)</f>
        <v>0</v>
      </c>
      <c r="AM94" s="20">
        <f>IF(AND(NOT(ISBLANK(AL94)),NOT(ISBLANK(VLOOKUP($F94,'Tier 2 Allowances'!$A$2:$W$6, 17,FALSE))),AL94&lt;2),AL94*VLOOKUP(AL$3,'Tier 2 Allowances'!$B$14:$C$34,2,FALSE),0)</f>
        <v>0</v>
      </c>
      <c r="AO94" s="20">
        <f>IF(AND(NOT(ISBLANK(AN94)),NOT(ISBLANK(VLOOKUP($F94,'Tier 2 Allowances'!$A$2:$W$6, 18,FALSE))),AN94&lt;11),AN94*VLOOKUP(AN$3,'Tier 2 Allowances'!$B$14:$C$34,2,FALSE),0)</f>
        <v>0</v>
      </c>
      <c r="AQ94" s="20">
        <f>IF(AND(NOT(ISBLANK(AP94)),NOT(ISBLANK(VLOOKUP($F94,'Tier 2 Allowances'!$A$2:$W$6, 19,FALSE))),AP94&lt;11),AP94*VLOOKUP(AP$3,'Tier 2 Allowances'!$B$14:$C$34,2,FALSE),0)</f>
        <v>0</v>
      </c>
      <c r="AS94" s="20">
        <f>IF(AND(NOT(ISBLANK(AR94)),NOT(ISBLANK(VLOOKUP($F94,'Tier 2 Allowances'!$A$2:$W$6, 20,FALSE))),AR94&lt;2),AR94*VLOOKUP(AR$3,'Tier 2 Allowances'!$B$14:$C$34,2,FALSE),0)</f>
        <v>0</v>
      </c>
      <c r="AU94" s="20">
        <f>IF(AND(NOT(ISBLANK(AT94)),NOT(ISBLANK(VLOOKUP($F94,'Tier 2 Allowances'!$A$2:$W$6, 21,FALSE))),AT94&lt;2),AT94*VLOOKUP(AT$3,'Tier 2 Allowances'!$B$14:$C$34,2,FALSE),0)</f>
        <v>0</v>
      </c>
      <c r="AW94" s="20">
        <f>IF(AND(NOT(ISBLANK(AV94)),NOT(ISBLANK(VLOOKUP($F94,'Tier 2 Allowances'!$A$2:$W$6, 22,FALSE))),AV94&lt;2),AV94*VLOOKUP(AV$3,'Tier 2 Allowances'!$B$14:$C$34,2,FALSE),0)</f>
        <v>0</v>
      </c>
      <c r="AY94" s="20">
        <f>IF(AND(NOT(ISBLANK(AX94)),NOT(ISBLANK(VLOOKUP($F94,'Tier 2 Allowances'!$A$2:$W$6, 23,FALSE))),AX94&lt;2),AX94*VLOOKUP(AX$3,'Tier 2 Allowances'!$B$14:$C$34,2,FALSE),0)</f>
        <v>0</v>
      </c>
      <c r="BA94" s="21">
        <f t="shared" si="7"/>
        <v>14</v>
      </c>
      <c r="BC94" s="21">
        <f t="shared" si="8"/>
        <v>10</v>
      </c>
      <c r="BE94" s="21">
        <f t="shared" si="9"/>
        <v>0</v>
      </c>
      <c r="BG94" s="20">
        <f t="shared" si="10"/>
        <v>0</v>
      </c>
      <c r="BH94" s="20" t="str">
        <f t="shared" si="11"/>
        <v/>
      </c>
      <c r="BI94" s="21" t="str">
        <f t="shared" si="12"/>
        <v/>
      </c>
      <c r="BJ94" s="19"/>
      <c r="BK94" s="78"/>
      <c r="BL94" s="79" t="str">
        <f t="shared" si="13"/>
        <v/>
      </c>
      <c r="BM94" s="78"/>
      <c r="BN94" s="78"/>
    </row>
    <row r="95" spans="5:66">
      <c r="E95" s="17"/>
      <c r="G95" s="20">
        <f>IF(ISBLANK(F95),0,VLOOKUP($F95,'Tier 2 Allowances'!$A$2:$B$6,2,FALSE))</f>
        <v>0</v>
      </c>
      <c r="H95" s="85"/>
      <c r="I95" s="85"/>
      <c r="K95" s="20">
        <f>IF(AND(NOT(ISBLANK(J95)),NOT(ISBLANK(VLOOKUP($F95,'Tier 2 Allowances'!$A$2:$W$6,3,FALSE))),J95&lt;3), J95*VLOOKUP(J$3,'Tier 2 Allowances'!$B$14:$C$34,2,FALSE),0)</f>
        <v>0</v>
      </c>
      <c r="M95" s="20">
        <f>IF(AND(NOT(ISBLANK(L95)),NOT(ISBLANK(VLOOKUP($F95,'Tier 2 Allowances'!$A$2:$W$6,4,FALSE))),L95&lt;3),L95* VLOOKUP(L$3,'Tier 2 Allowances'!$B$14:$C$34,2,FALSE),0)</f>
        <v>0</v>
      </c>
      <c r="O95" s="20">
        <f>IF(AND(NOT(ISBLANK(N95)),NOT(ISBLANK(VLOOKUP($F95,'Tier 2 Allowances'!$A$2:$W$6,5,FALSE))),N95&lt;2),N95*VLOOKUP(N$3,'Tier 2 Allowances'!$B$14:$C$34,2,FALSE),0)</f>
        <v>0</v>
      </c>
      <c r="Q95" s="20">
        <f>IF(AND(NOT(ISBLANK(P95)),ISBLANK(R95),NOT(ISBLANK(VLOOKUP($F95,'Tier 2 Allowances'!$A$2:$W$6,6,FALSE))),P95&lt;2),P95*VLOOKUP(P$3,'Tier 2 Allowances'!$B$14:$C$34,2,FALSE),0)</f>
        <v>0</v>
      </c>
      <c r="S95" s="20">
        <f>IF(AND(NOT(ISBLANK(R95)),NOT(ISBLANK(VLOOKUP($F95,'Tier 2 Allowances'!$A$2:$W$6,7,FALSE))),R95&lt;2),R95*VLOOKUP(R$3,'Tier 2 Allowances'!$B$14:$C$34,2,FALSE),0)</f>
        <v>0</v>
      </c>
      <c r="U95" s="20">
        <f>IF(AND(NOT(ISBLANK(T95)),NOT(ISBLANK(VLOOKUP($F95,'Tier 2 Allowances'!$A$2:$W$6,8,FALSE)))*T95&lt;2),T95*VLOOKUP(T$3,'Tier 2 Allowances'!$B$14:$C$34,2,FALSE),0)</f>
        <v>0</v>
      </c>
      <c r="W95" s="20">
        <f>IF(AND(NOT(ISBLANK(V95)),ISBLANK(AB95),NOT(ISBLANK(VLOOKUP($F95,'Tier 2 Allowances'!$A$2:$W$6, 9,FALSE))),V95&lt;2),V95*VLOOKUP(V$3,'Tier 2 Allowances'!$B$14:$C$34,2,FALSE),0)</f>
        <v>0</v>
      </c>
      <c r="Y95" s="20">
        <f>IF(AND(NOT(ISBLANK(X95)),NOT(ISBLANK(VLOOKUP($F95,'Tier 2 Allowances'!$A$2:$W$6, 10,FALSE))),X95&lt;2),X95*VLOOKUP(X$3,'Tier 2 Allowances'!$B$14:$C$34,2,FALSE),0)</f>
        <v>0</v>
      </c>
      <c r="AA95" s="20">
        <f>IF(AND(NOT(ISBLANK(Z95)),ISBLANK(AB95),NOT(ISBLANK(VLOOKUP($F95,'Tier 2 Allowances'!$A$2:$W$6, 11,FALSE))),Z95&lt;2),Z95*VLOOKUP(Z$3,'Tier 2 Allowances'!$B$14:$C$34,2,FALSE),0)</f>
        <v>0</v>
      </c>
      <c r="AC95" s="20">
        <f>IF(AND(NOT(ISBLANK(AB95)),NOT(ISBLANK(VLOOKUP($F95,'Tier 2 Allowances'!$A$2:$W$6, 12,FALSE))),AB95&lt;2),AB95*VLOOKUP(AB$3,'Tier 2 Allowances'!$B$14:$C$34,2,FALSE),0)</f>
        <v>0</v>
      </c>
      <c r="AE95" s="20">
        <f>IF(AND(NOT(ISBLANK(AD95)),NOT(ISBLANK(VLOOKUP($F95,'Tier 2 Allowances'!$A$2:$W$6, 13,FALSE))),AD95&lt;2),AD95*VLOOKUP(AD$3,'Tier 2 Allowances'!$B$14:$C$34,2,FALSE),0)</f>
        <v>0</v>
      </c>
      <c r="AG95" s="20">
        <f>IF(AND(NOT(ISBLANK(AF95)),NOT(ISBLANK(VLOOKUP($F95,'Tier 2 Allowances'!$A$2:$W$6, 14,FALSE))),AF95&lt;2),AF95*VLOOKUP(AD$3,'Tier 2 Allowances'!$B$14:$C$34,2,FALSE),0)</f>
        <v>0</v>
      </c>
      <c r="AI95" s="20">
        <f>IF(AND(NOT(ISBLANK(AH95)),NOT(ISBLANK(VLOOKUP($F95,'Tier 2 Allowances'!$A$2:$W$6, 15,FALSE))),AH95&lt;2),AH95*VLOOKUP(AH$3,'Tier 2 Allowances'!$B$14:$C$34,2,FALSE),0)</f>
        <v>0</v>
      </c>
      <c r="AK95" s="20">
        <f>IF(AND(NOT(ISBLANK(AJ95)),NOT(ISBLANK(VLOOKUP($F95,'Tier 2 Allowances'!$A$2:$W$6, 18,FALSE))),AJ95&lt;6),AJ95*VLOOKUP(AJ$3,'Tier 2 Allowances'!$B$14:$C$34,2,FALSE),0)</f>
        <v>0</v>
      </c>
      <c r="AM95" s="20">
        <f>IF(AND(NOT(ISBLANK(AL95)),NOT(ISBLANK(VLOOKUP($F95,'Tier 2 Allowances'!$A$2:$W$6, 17,FALSE))),AL95&lt;2),AL95*VLOOKUP(AL$3,'Tier 2 Allowances'!$B$14:$C$34,2,FALSE),0)</f>
        <v>0</v>
      </c>
      <c r="AO95" s="20">
        <f>IF(AND(NOT(ISBLANK(AN95)),NOT(ISBLANK(VLOOKUP($F95,'Tier 2 Allowances'!$A$2:$W$6, 18,FALSE))),AN95&lt;11),AN95*VLOOKUP(AN$3,'Tier 2 Allowances'!$B$14:$C$34,2,FALSE),0)</f>
        <v>0</v>
      </c>
      <c r="AQ95" s="20">
        <f>IF(AND(NOT(ISBLANK(AP95)),NOT(ISBLANK(VLOOKUP($F95,'Tier 2 Allowances'!$A$2:$W$6, 19,FALSE))),AP95&lt;11),AP95*VLOOKUP(AP$3,'Tier 2 Allowances'!$B$14:$C$34,2,FALSE),0)</f>
        <v>0</v>
      </c>
      <c r="AS95" s="20">
        <f>IF(AND(NOT(ISBLANK(AR95)),NOT(ISBLANK(VLOOKUP($F95,'Tier 2 Allowances'!$A$2:$W$6, 20,FALSE))),AR95&lt;2),AR95*VLOOKUP(AR$3,'Tier 2 Allowances'!$B$14:$C$34,2,FALSE),0)</f>
        <v>0</v>
      </c>
      <c r="AU95" s="20">
        <f>IF(AND(NOT(ISBLANK(AT95)),NOT(ISBLANK(VLOOKUP($F95,'Tier 2 Allowances'!$A$2:$W$6, 21,FALSE))),AT95&lt;2),AT95*VLOOKUP(AT$3,'Tier 2 Allowances'!$B$14:$C$34,2,FALSE),0)</f>
        <v>0</v>
      </c>
      <c r="AW95" s="20">
        <f>IF(AND(NOT(ISBLANK(AV95)),NOT(ISBLANK(VLOOKUP($F95,'Tier 2 Allowances'!$A$2:$W$6, 22,FALSE))),AV95&lt;2),AV95*VLOOKUP(AV$3,'Tier 2 Allowances'!$B$14:$C$34,2,FALSE),0)</f>
        <v>0</v>
      </c>
      <c r="AY95" s="20">
        <f>IF(AND(NOT(ISBLANK(AX95)),NOT(ISBLANK(VLOOKUP($F95,'Tier 2 Allowances'!$A$2:$W$6, 23,FALSE))),AX95&lt;2),AX95*VLOOKUP(AX$3,'Tier 2 Allowances'!$B$14:$C$34,2,FALSE),0)</f>
        <v>0</v>
      </c>
      <c r="BA95" s="21">
        <f t="shared" si="7"/>
        <v>14</v>
      </c>
      <c r="BC95" s="21">
        <f t="shared" si="8"/>
        <v>10</v>
      </c>
      <c r="BE95" s="21">
        <f t="shared" si="9"/>
        <v>0</v>
      </c>
      <c r="BG95" s="20">
        <f t="shared" si="10"/>
        <v>0</v>
      </c>
      <c r="BH95" s="20" t="str">
        <f t="shared" si="11"/>
        <v/>
      </c>
      <c r="BI95" s="21" t="str">
        <f t="shared" si="12"/>
        <v/>
      </c>
      <c r="BJ95" s="19"/>
      <c r="BK95" s="78"/>
      <c r="BL95" s="79" t="str">
        <f t="shared" si="13"/>
        <v/>
      </c>
      <c r="BM95" s="78"/>
      <c r="BN95" s="78"/>
    </row>
    <row r="96" spans="5:66">
      <c r="E96" s="17"/>
      <c r="G96" s="20">
        <f>IF(ISBLANK(F96),0,VLOOKUP($F96,'Tier 2 Allowances'!$A$2:$B$6,2,FALSE))</f>
        <v>0</v>
      </c>
      <c r="H96" s="85"/>
      <c r="I96" s="85"/>
      <c r="K96" s="20">
        <f>IF(AND(NOT(ISBLANK(J96)),NOT(ISBLANK(VLOOKUP($F96,'Tier 2 Allowances'!$A$2:$W$6,3,FALSE))),J96&lt;3), J96*VLOOKUP(J$3,'Tier 2 Allowances'!$B$14:$C$34,2,FALSE),0)</f>
        <v>0</v>
      </c>
      <c r="M96" s="20">
        <f>IF(AND(NOT(ISBLANK(L96)),NOT(ISBLANK(VLOOKUP($F96,'Tier 2 Allowances'!$A$2:$W$6,4,FALSE))),L96&lt;3),L96* VLOOKUP(L$3,'Tier 2 Allowances'!$B$14:$C$34,2,FALSE),0)</f>
        <v>0</v>
      </c>
      <c r="O96" s="20">
        <f>IF(AND(NOT(ISBLANK(N96)),NOT(ISBLANK(VLOOKUP($F96,'Tier 2 Allowances'!$A$2:$W$6,5,FALSE))),N96&lt;2),N96*VLOOKUP(N$3,'Tier 2 Allowances'!$B$14:$C$34,2,FALSE),0)</f>
        <v>0</v>
      </c>
      <c r="Q96" s="20">
        <f>IF(AND(NOT(ISBLANK(P96)),ISBLANK(R96),NOT(ISBLANK(VLOOKUP($F96,'Tier 2 Allowances'!$A$2:$W$6,6,FALSE))),P96&lt;2),P96*VLOOKUP(P$3,'Tier 2 Allowances'!$B$14:$C$34,2,FALSE),0)</f>
        <v>0</v>
      </c>
      <c r="S96" s="20">
        <f>IF(AND(NOT(ISBLANK(R96)),NOT(ISBLANK(VLOOKUP($F96,'Tier 2 Allowances'!$A$2:$W$6,7,FALSE))),R96&lt;2),R96*VLOOKUP(R$3,'Tier 2 Allowances'!$B$14:$C$34,2,FALSE),0)</f>
        <v>0</v>
      </c>
      <c r="U96" s="20">
        <f>IF(AND(NOT(ISBLANK(T96)),NOT(ISBLANK(VLOOKUP($F96,'Tier 2 Allowances'!$A$2:$W$6,8,FALSE)))*T96&lt;2),T96*VLOOKUP(T$3,'Tier 2 Allowances'!$B$14:$C$34,2,FALSE),0)</f>
        <v>0</v>
      </c>
      <c r="W96" s="20">
        <f>IF(AND(NOT(ISBLANK(V96)),ISBLANK(AB96),NOT(ISBLANK(VLOOKUP($F96,'Tier 2 Allowances'!$A$2:$W$6, 9,FALSE))),V96&lt;2),V96*VLOOKUP(V$3,'Tier 2 Allowances'!$B$14:$C$34,2,FALSE),0)</f>
        <v>0</v>
      </c>
      <c r="Y96" s="20">
        <f>IF(AND(NOT(ISBLANK(X96)),NOT(ISBLANK(VLOOKUP($F96,'Tier 2 Allowances'!$A$2:$W$6, 10,FALSE))),X96&lt;2),X96*VLOOKUP(X$3,'Tier 2 Allowances'!$B$14:$C$34,2,FALSE),0)</f>
        <v>0</v>
      </c>
      <c r="AA96" s="20">
        <f>IF(AND(NOT(ISBLANK(Z96)),ISBLANK(AB96),NOT(ISBLANK(VLOOKUP($F96,'Tier 2 Allowances'!$A$2:$W$6, 11,FALSE))),Z96&lt;2),Z96*VLOOKUP(Z$3,'Tier 2 Allowances'!$B$14:$C$34,2,FALSE),0)</f>
        <v>0</v>
      </c>
      <c r="AC96" s="20">
        <f>IF(AND(NOT(ISBLANK(AB96)),NOT(ISBLANK(VLOOKUP($F96,'Tier 2 Allowances'!$A$2:$W$6, 12,FALSE))),AB96&lt;2),AB96*VLOOKUP(AB$3,'Tier 2 Allowances'!$B$14:$C$34,2,FALSE),0)</f>
        <v>0</v>
      </c>
      <c r="AE96" s="20">
        <f>IF(AND(NOT(ISBLANK(AD96)),NOT(ISBLANK(VLOOKUP($F96,'Tier 2 Allowances'!$A$2:$W$6, 13,FALSE))),AD96&lt;2),AD96*VLOOKUP(AD$3,'Tier 2 Allowances'!$B$14:$C$34,2,FALSE),0)</f>
        <v>0</v>
      </c>
      <c r="AG96" s="20">
        <f>IF(AND(NOT(ISBLANK(AF96)),NOT(ISBLANK(VLOOKUP($F96,'Tier 2 Allowances'!$A$2:$W$6, 14,FALSE))),AF96&lt;2),AF96*VLOOKUP(AD$3,'Tier 2 Allowances'!$B$14:$C$34,2,FALSE),0)</f>
        <v>0</v>
      </c>
      <c r="AI96" s="20">
        <f>IF(AND(NOT(ISBLANK(AH96)),NOT(ISBLANK(VLOOKUP($F96,'Tier 2 Allowances'!$A$2:$W$6, 15,FALSE))),AH96&lt;2),AH96*VLOOKUP(AH$3,'Tier 2 Allowances'!$B$14:$C$34,2,FALSE),0)</f>
        <v>0</v>
      </c>
      <c r="AK96" s="20">
        <f>IF(AND(NOT(ISBLANK(AJ96)),NOT(ISBLANK(VLOOKUP($F96,'Tier 2 Allowances'!$A$2:$W$6, 18,FALSE))),AJ96&lt;6),AJ96*VLOOKUP(AJ$3,'Tier 2 Allowances'!$B$14:$C$34,2,FALSE),0)</f>
        <v>0</v>
      </c>
      <c r="AM96" s="20">
        <f>IF(AND(NOT(ISBLANK(AL96)),NOT(ISBLANK(VLOOKUP($F96,'Tier 2 Allowances'!$A$2:$W$6, 17,FALSE))),AL96&lt;2),AL96*VLOOKUP(AL$3,'Tier 2 Allowances'!$B$14:$C$34,2,FALSE),0)</f>
        <v>0</v>
      </c>
      <c r="AO96" s="20">
        <f>IF(AND(NOT(ISBLANK(AN96)),NOT(ISBLANK(VLOOKUP($F96,'Tier 2 Allowances'!$A$2:$W$6, 18,FALSE))),AN96&lt;11),AN96*VLOOKUP(AN$3,'Tier 2 Allowances'!$B$14:$C$34,2,FALSE),0)</f>
        <v>0</v>
      </c>
      <c r="AQ96" s="20">
        <f>IF(AND(NOT(ISBLANK(AP96)),NOT(ISBLANK(VLOOKUP($F96,'Tier 2 Allowances'!$A$2:$W$6, 19,FALSE))),AP96&lt;11),AP96*VLOOKUP(AP$3,'Tier 2 Allowances'!$B$14:$C$34,2,FALSE),0)</f>
        <v>0</v>
      </c>
      <c r="AS96" s="20">
        <f>IF(AND(NOT(ISBLANK(AR96)),NOT(ISBLANK(VLOOKUP($F96,'Tier 2 Allowances'!$A$2:$W$6, 20,FALSE))),AR96&lt;2),AR96*VLOOKUP(AR$3,'Tier 2 Allowances'!$B$14:$C$34,2,FALSE),0)</f>
        <v>0</v>
      </c>
      <c r="AU96" s="20">
        <f>IF(AND(NOT(ISBLANK(AT96)),NOT(ISBLANK(VLOOKUP($F96,'Tier 2 Allowances'!$A$2:$W$6, 21,FALSE))),AT96&lt;2),AT96*VLOOKUP(AT$3,'Tier 2 Allowances'!$B$14:$C$34,2,FALSE),0)</f>
        <v>0</v>
      </c>
      <c r="AW96" s="20">
        <f>IF(AND(NOT(ISBLANK(AV96)),NOT(ISBLANK(VLOOKUP($F96,'Tier 2 Allowances'!$A$2:$W$6, 22,FALSE))),AV96&lt;2),AV96*VLOOKUP(AV$3,'Tier 2 Allowances'!$B$14:$C$34,2,FALSE),0)</f>
        <v>0</v>
      </c>
      <c r="AY96" s="20">
        <f>IF(AND(NOT(ISBLANK(AX96)),NOT(ISBLANK(VLOOKUP($F96,'Tier 2 Allowances'!$A$2:$W$6, 23,FALSE))),AX96&lt;2),AX96*VLOOKUP(AX$3,'Tier 2 Allowances'!$B$14:$C$34,2,FALSE),0)</f>
        <v>0</v>
      </c>
      <c r="BA96" s="21">
        <f t="shared" si="7"/>
        <v>14</v>
      </c>
      <c r="BC96" s="21">
        <f t="shared" si="8"/>
        <v>10</v>
      </c>
      <c r="BE96" s="21">
        <f t="shared" si="9"/>
        <v>0</v>
      </c>
      <c r="BG96" s="20">
        <f t="shared" si="10"/>
        <v>0</v>
      </c>
      <c r="BH96" s="20" t="str">
        <f t="shared" si="11"/>
        <v/>
      </c>
      <c r="BI96" s="21" t="str">
        <f t="shared" si="12"/>
        <v/>
      </c>
      <c r="BJ96" s="19"/>
      <c r="BK96" s="78"/>
      <c r="BL96" s="79" t="str">
        <f t="shared" si="13"/>
        <v/>
      </c>
      <c r="BM96" s="78"/>
      <c r="BN96" s="78"/>
    </row>
    <row r="97" spans="5:66">
      <c r="E97" s="17"/>
      <c r="G97" s="20">
        <f>IF(ISBLANK(F97),0,VLOOKUP($F97,'Tier 2 Allowances'!$A$2:$B$6,2,FALSE))</f>
        <v>0</v>
      </c>
      <c r="H97" s="85"/>
      <c r="I97" s="85"/>
      <c r="K97" s="20">
        <f>IF(AND(NOT(ISBLANK(J97)),NOT(ISBLANK(VLOOKUP($F97,'Tier 2 Allowances'!$A$2:$W$6,3,FALSE))),J97&lt;3), J97*VLOOKUP(J$3,'Tier 2 Allowances'!$B$14:$C$34,2,FALSE),0)</f>
        <v>0</v>
      </c>
      <c r="M97" s="20">
        <f>IF(AND(NOT(ISBLANK(L97)),NOT(ISBLANK(VLOOKUP($F97,'Tier 2 Allowances'!$A$2:$W$6,4,FALSE))),L97&lt;3),L97* VLOOKUP(L$3,'Tier 2 Allowances'!$B$14:$C$34,2,FALSE),0)</f>
        <v>0</v>
      </c>
      <c r="O97" s="20">
        <f>IF(AND(NOT(ISBLANK(N97)),NOT(ISBLANK(VLOOKUP($F97,'Tier 2 Allowances'!$A$2:$W$6,5,FALSE))),N97&lt;2),N97*VLOOKUP(N$3,'Tier 2 Allowances'!$B$14:$C$34,2,FALSE),0)</f>
        <v>0</v>
      </c>
      <c r="Q97" s="20">
        <f>IF(AND(NOT(ISBLANK(P97)),ISBLANK(R97),NOT(ISBLANK(VLOOKUP($F97,'Tier 2 Allowances'!$A$2:$W$6,6,FALSE))),P97&lt;2),P97*VLOOKUP(P$3,'Tier 2 Allowances'!$B$14:$C$34,2,FALSE),0)</f>
        <v>0</v>
      </c>
      <c r="S97" s="20">
        <f>IF(AND(NOT(ISBLANK(R97)),NOT(ISBLANK(VLOOKUP($F97,'Tier 2 Allowances'!$A$2:$W$6,7,FALSE))),R97&lt;2),R97*VLOOKUP(R$3,'Tier 2 Allowances'!$B$14:$C$34,2,FALSE),0)</f>
        <v>0</v>
      </c>
      <c r="U97" s="20">
        <f>IF(AND(NOT(ISBLANK(T97)),NOT(ISBLANK(VLOOKUP($F97,'Tier 2 Allowances'!$A$2:$W$6,8,FALSE)))*T97&lt;2),T97*VLOOKUP(T$3,'Tier 2 Allowances'!$B$14:$C$34,2,FALSE),0)</f>
        <v>0</v>
      </c>
      <c r="W97" s="20">
        <f>IF(AND(NOT(ISBLANK(V97)),ISBLANK(AB97),NOT(ISBLANK(VLOOKUP($F97,'Tier 2 Allowances'!$A$2:$W$6, 9,FALSE))),V97&lt;2),V97*VLOOKUP(V$3,'Tier 2 Allowances'!$B$14:$C$34,2,FALSE),0)</f>
        <v>0</v>
      </c>
      <c r="Y97" s="20">
        <f>IF(AND(NOT(ISBLANK(X97)),NOT(ISBLANK(VLOOKUP($F97,'Tier 2 Allowances'!$A$2:$W$6, 10,FALSE))),X97&lt;2),X97*VLOOKUP(X$3,'Tier 2 Allowances'!$B$14:$C$34,2,FALSE),0)</f>
        <v>0</v>
      </c>
      <c r="AA97" s="20">
        <f>IF(AND(NOT(ISBLANK(Z97)),ISBLANK(AB97),NOT(ISBLANK(VLOOKUP($F97,'Tier 2 Allowances'!$A$2:$W$6, 11,FALSE))),Z97&lt;2),Z97*VLOOKUP(Z$3,'Tier 2 Allowances'!$B$14:$C$34,2,FALSE),0)</f>
        <v>0</v>
      </c>
      <c r="AC97" s="20">
        <f>IF(AND(NOT(ISBLANK(AB97)),NOT(ISBLANK(VLOOKUP($F97,'Tier 2 Allowances'!$A$2:$W$6, 12,FALSE))),AB97&lt;2),AB97*VLOOKUP(AB$3,'Tier 2 Allowances'!$B$14:$C$34,2,FALSE),0)</f>
        <v>0</v>
      </c>
      <c r="AE97" s="20">
        <f>IF(AND(NOT(ISBLANK(AD97)),NOT(ISBLANK(VLOOKUP($F97,'Tier 2 Allowances'!$A$2:$W$6, 13,FALSE))),AD97&lt;2),AD97*VLOOKUP(AD$3,'Tier 2 Allowances'!$B$14:$C$34,2,FALSE),0)</f>
        <v>0</v>
      </c>
      <c r="AG97" s="20">
        <f>IF(AND(NOT(ISBLANK(AF97)),NOT(ISBLANK(VLOOKUP($F97,'Tier 2 Allowances'!$A$2:$W$6, 14,FALSE))),AF97&lt;2),AF97*VLOOKUP(AD$3,'Tier 2 Allowances'!$B$14:$C$34,2,FALSE),0)</f>
        <v>0</v>
      </c>
      <c r="AI97" s="20">
        <f>IF(AND(NOT(ISBLANK(AH97)),NOT(ISBLANK(VLOOKUP($F97,'Tier 2 Allowances'!$A$2:$W$6, 15,FALSE))),AH97&lt;2),AH97*VLOOKUP(AH$3,'Tier 2 Allowances'!$B$14:$C$34,2,FALSE),0)</f>
        <v>0</v>
      </c>
      <c r="AK97" s="20">
        <f>IF(AND(NOT(ISBLANK(AJ97)),NOT(ISBLANK(VLOOKUP($F97,'Tier 2 Allowances'!$A$2:$W$6, 18,FALSE))),AJ97&lt;6),AJ97*VLOOKUP(AJ$3,'Tier 2 Allowances'!$B$14:$C$34,2,FALSE),0)</f>
        <v>0</v>
      </c>
      <c r="AM97" s="20">
        <f>IF(AND(NOT(ISBLANK(AL97)),NOT(ISBLANK(VLOOKUP($F97,'Tier 2 Allowances'!$A$2:$W$6, 17,FALSE))),AL97&lt;2),AL97*VLOOKUP(AL$3,'Tier 2 Allowances'!$B$14:$C$34,2,FALSE),0)</f>
        <v>0</v>
      </c>
      <c r="AO97" s="20">
        <f>IF(AND(NOT(ISBLANK(AN97)),NOT(ISBLANK(VLOOKUP($F97,'Tier 2 Allowances'!$A$2:$W$6, 18,FALSE))),AN97&lt;11),AN97*VLOOKUP(AN$3,'Tier 2 Allowances'!$B$14:$C$34,2,FALSE),0)</f>
        <v>0</v>
      </c>
      <c r="AQ97" s="20">
        <f>IF(AND(NOT(ISBLANK(AP97)),NOT(ISBLANK(VLOOKUP($F97,'Tier 2 Allowances'!$A$2:$W$6, 19,FALSE))),AP97&lt;11),AP97*VLOOKUP(AP$3,'Tier 2 Allowances'!$B$14:$C$34,2,FALSE),0)</f>
        <v>0</v>
      </c>
      <c r="AS97" s="20">
        <f>IF(AND(NOT(ISBLANK(AR97)),NOT(ISBLANK(VLOOKUP($F97,'Tier 2 Allowances'!$A$2:$W$6, 20,FALSE))),AR97&lt;2),AR97*VLOOKUP(AR$3,'Tier 2 Allowances'!$B$14:$C$34,2,FALSE),0)</f>
        <v>0</v>
      </c>
      <c r="AU97" s="20">
        <f>IF(AND(NOT(ISBLANK(AT97)),NOT(ISBLANK(VLOOKUP($F97,'Tier 2 Allowances'!$A$2:$W$6, 21,FALSE))),AT97&lt;2),AT97*VLOOKUP(AT$3,'Tier 2 Allowances'!$B$14:$C$34,2,FALSE),0)</f>
        <v>0</v>
      </c>
      <c r="AW97" s="20">
        <f>IF(AND(NOT(ISBLANK(AV97)),NOT(ISBLANK(VLOOKUP($F97,'Tier 2 Allowances'!$A$2:$W$6, 22,FALSE))),AV97&lt;2),AV97*VLOOKUP(AV$3,'Tier 2 Allowances'!$B$14:$C$34,2,FALSE),0)</f>
        <v>0</v>
      </c>
      <c r="AY97" s="20">
        <f>IF(AND(NOT(ISBLANK(AX97)),NOT(ISBLANK(VLOOKUP($F97,'Tier 2 Allowances'!$A$2:$W$6, 23,FALSE))),AX97&lt;2),AX97*VLOOKUP(AX$3,'Tier 2 Allowances'!$B$14:$C$34,2,FALSE),0)</f>
        <v>0</v>
      </c>
      <c r="BA97" s="21">
        <f t="shared" si="7"/>
        <v>14</v>
      </c>
      <c r="BC97" s="21">
        <f t="shared" si="8"/>
        <v>10</v>
      </c>
      <c r="BE97" s="21">
        <f t="shared" si="9"/>
        <v>0</v>
      </c>
      <c r="BG97" s="20">
        <f t="shared" si="10"/>
        <v>0</v>
      </c>
      <c r="BH97" s="20" t="str">
        <f t="shared" si="11"/>
        <v/>
      </c>
      <c r="BI97" s="21" t="str">
        <f t="shared" si="12"/>
        <v/>
      </c>
      <c r="BJ97" s="19"/>
      <c r="BK97" s="78"/>
      <c r="BL97" s="79" t="str">
        <f t="shared" si="13"/>
        <v/>
      </c>
      <c r="BM97" s="78"/>
      <c r="BN97" s="78"/>
    </row>
    <row r="98" spans="5:66">
      <c r="E98" s="17"/>
      <c r="G98" s="20">
        <f>IF(ISBLANK(F98),0,VLOOKUP($F98,'Tier 2 Allowances'!$A$2:$B$6,2,FALSE))</f>
        <v>0</v>
      </c>
      <c r="H98" s="85"/>
      <c r="I98" s="85"/>
      <c r="K98" s="20">
        <f>IF(AND(NOT(ISBLANK(J98)),NOT(ISBLANK(VLOOKUP($F98,'Tier 2 Allowances'!$A$2:$W$6,3,FALSE))),J98&lt;3), J98*VLOOKUP(J$3,'Tier 2 Allowances'!$B$14:$C$34,2,FALSE),0)</f>
        <v>0</v>
      </c>
      <c r="M98" s="20">
        <f>IF(AND(NOT(ISBLANK(L98)),NOT(ISBLANK(VLOOKUP($F98,'Tier 2 Allowances'!$A$2:$W$6,4,FALSE))),L98&lt;3),L98* VLOOKUP(L$3,'Tier 2 Allowances'!$B$14:$C$34,2,FALSE),0)</f>
        <v>0</v>
      </c>
      <c r="O98" s="20">
        <f>IF(AND(NOT(ISBLANK(N98)),NOT(ISBLANK(VLOOKUP($F98,'Tier 2 Allowances'!$A$2:$W$6,5,FALSE))),N98&lt;2),N98*VLOOKUP(N$3,'Tier 2 Allowances'!$B$14:$C$34,2,FALSE),0)</f>
        <v>0</v>
      </c>
      <c r="Q98" s="20">
        <f>IF(AND(NOT(ISBLANK(P98)),ISBLANK(R98),NOT(ISBLANK(VLOOKUP($F98,'Tier 2 Allowances'!$A$2:$W$6,6,FALSE))),P98&lt;2),P98*VLOOKUP(P$3,'Tier 2 Allowances'!$B$14:$C$34,2,FALSE),0)</f>
        <v>0</v>
      </c>
      <c r="S98" s="20">
        <f>IF(AND(NOT(ISBLANK(R98)),NOT(ISBLANK(VLOOKUP($F98,'Tier 2 Allowances'!$A$2:$W$6,7,FALSE))),R98&lt;2),R98*VLOOKUP(R$3,'Tier 2 Allowances'!$B$14:$C$34,2,FALSE),0)</f>
        <v>0</v>
      </c>
      <c r="U98" s="20">
        <f>IF(AND(NOT(ISBLANK(T98)),NOT(ISBLANK(VLOOKUP($F98,'Tier 2 Allowances'!$A$2:$W$6,8,FALSE)))*T98&lt;2),T98*VLOOKUP(T$3,'Tier 2 Allowances'!$B$14:$C$34,2,FALSE),0)</f>
        <v>0</v>
      </c>
      <c r="W98" s="20">
        <f>IF(AND(NOT(ISBLANK(V98)),ISBLANK(AB98),NOT(ISBLANK(VLOOKUP($F98,'Tier 2 Allowances'!$A$2:$W$6, 9,FALSE))),V98&lt;2),V98*VLOOKUP(V$3,'Tier 2 Allowances'!$B$14:$C$34,2,FALSE),0)</f>
        <v>0</v>
      </c>
      <c r="Y98" s="20">
        <f>IF(AND(NOT(ISBLANK(X98)),NOT(ISBLANK(VLOOKUP($F98,'Tier 2 Allowances'!$A$2:$W$6, 10,FALSE))),X98&lt;2),X98*VLOOKUP(X$3,'Tier 2 Allowances'!$B$14:$C$34,2,FALSE),0)</f>
        <v>0</v>
      </c>
      <c r="AA98" s="20">
        <f>IF(AND(NOT(ISBLANK(Z98)),ISBLANK(AB98),NOT(ISBLANK(VLOOKUP($F98,'Tier 2 Allowances'!$A$2:$W$6, 11,FALSE))),Z98&lt;2),Z98*VLOOKUP(Z$3,'Tier 2 Allowances'!$B$14:$C$34,2,FALSE),0)</f>
        <v>0</v>
      </c>
      <c r="AC98" s="20">
        <f>IF(AND(NOT(ISBLANK(AB98)),NOT(ISBLANK(VLOOKUP($F98,'Tier 2 Allowances'!$A$2:$W$6, 12,FALSE))),AB98&lt;2),AB98*VLOOKUP(AB$3,'Tier 2 Allowances'!$B$14:$C$34,2,FALSE),0)</f>
        <v>0</v>
      </c>
      <c r="AE98" s="20">
        <f>IF(AND(NOT(ISBLANK(AD98)),NOT(ISBLANK(VLOOKUP($F98,'Tier 2 Allowances'!$A$2:$W$6, 13,FALSE))),AD98&lt;2),AD98*VLOOKUP(AD$3,'Tier 2 Allowances'!$B$14:$C$34,2,FALSE),0)</f>
        <v>0</v>
      </c>
      <c r="AG98" s="20">
        <f>IF(AND(NOT(ISBLANK(AF98)),NOT(ISBLANK(VLOOKUP($F98,'Tier 2 Allowances'!$A$2:$W$6, 14,FALSE))),AF98&lt;2),AF98*VLOOKUP(AD$3,'Tier 2 Allowances'!$B$14:$C$34,2,FALSE),0)</f>
        <v>0</v>
      </c>
      <c r="AI98" s="20">
        <f>IF(AND(NOT(ISBLANK(AH98)),NOT(ISBLANK(VLOOKUP($F98,'Tier 2 Allowances'!$A$2:$W$6, 15,FALSE))),AH98&lt;2),AH98*VLOOKUP(AH$3,'Tier 2 Allowances'!$B$14:$C$34,2,FALSE),0)</f>
        <v>0</v>
      </c>
      <c r="AK98" s="20">
        <f>IF(AND(NOT(ISBLANK(AJ98)),NOT(ISBLANK(VLOOKUP($F98,'Tier 2 Allowances'!$A$2:$W$6, 18,FALSE))),AJ98&lt;6),AJ98*VLOOKUP(AJ$3,'Tier 2 Allowances'!$B$14:$C$34,2,FALSE),0)</f>
        <v>0</v>
      </c>
      <c r="AM98" s="20">
        <f>IF(AND(NOT(ISBLANK(AL98)),NOT(ISBLANK(VLOOKUP($F98,'Tier 2 Allowances'!$A$2:$W$6, 17,FALSE))),AL98&lt;2),AL98*VLOOKUP(AL$3,'Tier 2 Allowances'!$B$14:$C$34,2,FALSE),0)</f>
        <v>0</v>
      </c>
      <c r="AO98" s="20">
        <f>IF(AND(NOT(ISBLANK(AN98)),NOT(ISBLANK(VLOOKUP($F98,'Tier 2 Allowances'!$A$2:$W$6, 18,FALSE))),AN98&lt;11),AN98*VLOOKUP(AN$3,'Tier 2 Allowances'!$B$14:$C$34,2,FALSE),0)</f>
        <v>0</v>
      </c>
      <c r="AQ98" s="20">
        <f>IF(AND(NOT(ISBLANK(AP98)),NOT(ISBLANK(VLOOKUP($F98,'Tier 2 Allowances'!$A$2:$W$6, 19,FALSE))),AP98&lt;11),AP98*VLOOKUP(AP$3,'Tier 2 Allowances'!$B$14:$C$34,2,FALSE),0)</f>
        <v>0</v>
      </c>
      <c r="AS98" s="20">
        <f>IF(AND(NOT(ISBLANK(AR98)),NOT(ISBLANK(VLOOKUP($F98,'Tier 2 Allowances'!$A$2:$W$6, 20,FALSE))),AR98&lt;2),AR98*VLOOKUP(AR$3,'Tier 2 Allowances'!$B$14:$C$34,2,FALSE),0)</f>
        <v>0</v>
      </c>
      <c r="AU98" s="20">
        <f>IF(AND(NOT(ISBLANK(AT98)),NOT(ISBLANK(VLOOKUP($F98,'Tier 2 Allowances'!$A$2:$W$6, 21,FALSE))),AT98&lt;2),AT98*VLOOKUP(AT$3,'Tier 2 Allowances'!$B$14:$C$34,2,FALSE),0)</f>
        <v>0</v>
      </c>
      <c r="AW98" s="20">
        <f>IF(AND(NOT(ISBLANK(AV98)),NOT(ISBLANK(VLOOKUP($F98,'Tier 2 Allowances'!$A$2:$W$6, 22,FALSE))),AV98&lt;2),AV98*VLOOKUP(AV$3,'Tier 2 Allowances'!$B$14:$C$34,2,FALSE),0)</f>
        <v>0</v>
      </c>
      <c r="AY98" s="20">
        <f>IF(AND(NOT(ISBLANK(AX98)),NOT(ISBLANK(VLOOKUP($F98,'Tier 2 Allowances'!$A$2:$W$6, 23,FALSE))),AX98&lt;2),AX98*VLOOKUP(AX$3,'Tier 2 Allowances'!$B$14:$C$34,2,FALSE),0)</f>
        <v>0</v>
      </c>
      <c r="BA98" s="21">
        <f t="shared" si="7"/>
        <v>14</v>
      </c>
      <c r="BC98" s="21">
        <f t="shared" si="8"/>
        <v>10</v>
      </c>
      <c r="BE98" s="21">
        <f t="shared" si="9"/>
        <v>0</v>
      </c>
      <c r="BG98" s="20">
        <f t="shared" si="10"/>
        <v>0</v>
      </c>
      <c r="BH98" s="20" t="str">
        <f t="shared" si="11"/>
        <v/>
      </c>
      <c r="BI98" s="21" t="str">
        <f t="shared" si="12"/>
        <v/>
      </c>
      <c r="BJ98" s="19"/>
      <c r="BK98" s="78"/>
      <c r="BL98" s="79" t="str">
        <f t="shared" si="13"/>
        <v/>
      </c>
      <c r="BM98" s="78"/>
      <c r="BN98" s="78"/>
    </row>
    <row r="99" spans="5:66">
      <c r="E99" s="17"/>
      <c r="G99" s="20">
        <f>IF(ISBLANK(F99),0,VLOOKUP($F99,'Tier 2 Allowances'!$A$2:$B$6,2,FALSE))</f>
        <v>0</v>
      </c>
      <c r="H99" s="85"/>
      <c r="I99" s="85"/>
      <c r="K99" s="20">
        <f>IF(AND(NOT(ISBLANK(J99)),NOT(ISBLANK(VLOOKUP($F99,'Tier 2 Allowances'!$A$2:$W$6,3,FALSE))),J99&lt;3), J99*VLOOKUP(J$3,'Tier 2 Allowances'!$B$14:$C$34,2,FALSE),0)</f>
        <v>0</v>
      </c>
      <c r="M99" s="20">
        <f>IF(AND(NOT(ISBLANK(L99)),NOT(ISBLANK(VLOOKUP($F99,'Tier 2 Allowances'!$A$2:$W$6,4,FALSE))),L99&lt;3),L99* VLOOKUP(L$3,'Tier 2 Allowances'!$B$14:$C$34,2,FALSE),0)</f>
        <v>0</v>
      </c>
      <c r="O99" s="20">
        <f>IF(AND(NOT(ISBLANK(N99)),NOT(ISBLANK(VLOOKUP($F99,'Tier 2 Allowances'!$A$2:$W$6,5,FALSE))),N99&lt;2),N99*VLOOKUP(N$3,'Tier 2 Allowances'!$B$14:$C$34,2,FALSE),0)</f>
        <v>0</v>
      </c>
      <c r="Q99" s="20">
        <f>IF(AND(NOT(ISBLANK(P99)),ISBLANK(R99),NOT(ISBLANK(VLOOKUP($F99,'Tier 2 Allowances'!$A$2:$W$6,6,FALSE))),P99&lt;2),P99*VLOOKUP(P$3,'Tier 2 Allowances'!$B$14:$C$34,2,FALSE),0)</f>
        <v>0</v>
      </c>
      <c r="S99" s="20">
        <f>IF(AND(NOT(ISBLANK(R99)),NOT(ISBLANK(VLOOKUP($F99,'Tier 2 Allowances'!$A$2:$W$6,7,FALSE))),R99&lt;2),R99*VLOOKUP(R$3,'Tier 2 Allowances'!$B$14:$C$34,2,FALSE),0)</f>
        <v>0</v>
      </c>
      <c r="U99" s="20">
        <f>IF(AND(NOT(ISBLANK(T99)),NOT(ISBLANK(VLOOKUP($F99,'Tier 2 Allowances'!$A$2:$W$6,8,FALSE)))*T99&lt;2),T99*VLOOKUP(T$3,'Tier 2 Allowances'!$B$14:$C$34,2,FALSE),0)</f>
        <v>0</v>
      </c>
      <c r="W99" s="20">
        <f>IF(AND(NOT(ISBLANK(V99)),ISBLANK(AB99),NOT(ISBLANK(VLOOKUP($F99,'Tier 2 Allowances'!$A$2:$W$6, 9,FALSE))),V99&lt;2),V99*VLOOKUP(V$3,'Tier 2 Allowances'!$B$14:$C$34,2,FALSE),0)</f>
        <v>0</v>
      </c>
      <c r="Y99" s="20">
        <f>IF(AND(NOT(ISBLANK(X99)),NOT(ISBLANK(VLOOKUP($F99,'Tier 2 Allowances'!$A$2:$W$6, 10,FALSE))),X99&lt;2),X99*VLOOKUP(X$3,'Tier 2 Allowances'!$B$14:$C$34,2,FALSE),0)</f>
        <v>0</v>
      </c>
      <c r="AA99" s="20">
        <f>IF(AND(NOT(ISBLANK(Z99)),ISBLANK(AB99),NOT(ISBLANK(VLOOKUP($F99,'Tier 2 Allowances'!$A$2:$W$6, 11,FALSE))),Z99&lt;2),Z99*VLOOKUP(Z$3,'Tier 2 Allowances'!$B$14:$C$34,2,FALSE),0)</f>
        <v>0</v>
      </c>
      <c r="AC99" s="20">
        <f>IF(AND(NOT(ISBLANK(AB99)),NOT(ISBLANK(VLOOKUP($F99,'Tier 2 Allowances'!$A$2:$W$6, 12,FALSE))),AB99&lt;2),AB99*VLOOKUP(AB$3,'Tier 2 Allowances'!$B$14:$C$34,2,FALSE),0)</f>
        <v>0</v>
      </c>
      <c r="AE99" s="20">
        <f>IF(AND(NOT(ISBLANK(AD99)),NOT(ISBLANK(VLOOKUP($F99,'Tier 2 Allowances'!$A$2:$W$6, 13,FALSE))),AD99&lt;2),AD99*VLOOKUP(AD$3,'Tier 2 Allowances'!$B$14:$C$34,2,FALSE),0)</f>
        <v>0</v>
      </c>
      <c r="AG99" s="20">
        <f>IF(AND(NOT(ISBLANK(AF99)),NOT(ISBLANK(VLOOKUP($F99,'Tier 2 Allowances'!$A$2:$W$6, 14,FALSE))),AF99&lt;2),AF99*VLOOKUP(AD$3,'Tier 2 Allowances'!$B$14:$C$34,2,FALSE),0)</f>
        <v>0</v>
      </c>
      <c r="AI99" s="20">
        <f>IF(AND(NOT(ISBLANK(AH99)),NOT(ISBLANK(VLOOKUP($F99,'Tier 2 Allowances'!$A$2:$W$6, 15,FALSE))),AH99&lt;2),AH99*VLOOKUP(AH$3,'Tier 2 Allowances'!$B$14:$C$34,2,FALSE),0)</f>
        <v>0</v>
      </c>
      <c r="AK99" s="20">
        <f>IF(AND(NOT(ISBLANK(AJ99)),NOT(ISBLANK(VLOOKUP($F99,'Tier 2 Allowances'!$A$2:$W$6, 18,FALSE))),AJ99&lt;6),AJ99*VLOOKUP(AJ$3,'Tier 2 Allowances'!$B$14:$C$34,2,FALSE),0)</f>
        <v>0</v>
      </c>
      <c r="AM99" s="20">
        <f>IF(AND(NOT(ISBLANK(AL99)),NOT(ISBLANK(VLOOKUP($F99,'Tier 2 Allowances'!$A$2:$W$6, 17,FALSE))),AL99&lt;2),AL99*VLOOKUP(AL$3,'Tier 2 Allowances'!$B$14:$C$34,2,FALSE),0)</f>
        <v>0</v>
      </c>
      <c r="AO99" s="20">
        <f>IF(AND(NOT(ISBLANK(AN99)),NOT(ISBLANK(VLOOKUP($F99,'Tier 2 Allowances'!$A$2:$W$6, 18,FALSE))),AN99&lt;11),AN99*VLOOKUP(AN$3,'Tier 2 Allowances'!$B$14:$C$34,2,FALSE),0)</f>
        <v>0</v>
      </c>
      <c r="AQ99" s="20">
        <f>IF(AND(NOT(ISBLANK(AP99)),NOT(ISBLANK(VLOOKUP($F99,'Tier 2 Allowances'!$A$2:$W$6, 19,FALSE))),AP99&lt;11),AP99*VLOOKUP(AP$3,'Tier 2 Allowances'!$B$14:$C$34,2,FALSE),0)</f>
        <v>0</v>
      </c>
      <c r="AS99" s="20">
        <f>IF(AND(NOT(ISBLANK(AR99)),NOT(ISBLANK(VLOOKUP($F99,'Tier 2 Allowances'!$A$2:$W$6, 20,FALSE))),AR99&lt;2),AR99*VLOOKUP(AR$3,'Tier 2 Allowances'!$B$14:$C$34,2,FALSE),0)</f>
        <v>0</v>
      </c>
      <c r="AU99" s="20">
        <f>IF(AND(NOT(ISBLANK(AT99)),NOT(ISBLANK(VLOOKUP($F99,'Tier 2 Allowances'!$A$2:$W$6, 21,FALSE))),AT99&lt;2),AT99*VLOOKUP(AT$3,'Tier 2 Allowances'!$B$14:$C$34,2,FALSE),0)</f>
        <v>0</v>
      </c>
      <c r="AW99" s="20">
        <f>IF(AND(NOT(ISBLANK(AV99)),NOT(ISBLANK(VLOOKUP($F99,'Tier 2 Allowances'!$A$2:$W$6, 22,FALSE))),AV99&lt;2),AV99*VLOOKUP(AV$3,'Tier 2 Allowances'!$B$14:$C$34,2,FALSE),0)</f>
        <v>0</v>
      </c>
      <c r="AY99" s="20">
        <f>IF(AND(NOT(ISBLANK(AX99)),NOT(ISBLANK(VLOOKUP($F99,'Tier 2 Allowances'!$A$2:$W$6, 23,FALSE))),AX99&lt;2),AX99*VLOOKUP(AX$3,'Tier 2 Allowances'!$B$14:$C$34,2,FALSE),0)</f>
        <v>0</v>
      </c>
      <c r="BA99" s="21">
        <f t="shared" si="7"/>
        <v>14</v>
      </c>
      <c r="BC99" s="21">
        <f t="shared" si="8"/>
        <v>10</v>
      </c>
      <c r="BE99" s="21">
        <f t="shared" si="9"/>
        <v>0</v>
      </c>
      <c r="BG99" s="20">
        <f t="shared" si="10"/>
        <v>0</v>
      </c>
      <c r="BH99" s="20" t="str">
        <f t="shared" si="11"/>
        <v/>
      </c>
      <c r="BI99" s="21" t="str">
        <f t="shared" si="12"/>
        <v/>
      </c>
      <c r="BJ99" s="19"/>
      <c r="BK99" s="78"/>
      <c r="BL99" s="79" t="str">
        <f t="shared" si="13"/>
        <v/>
      </c>
      <c r="BM99" s="78"/>
      <c r="BN99" s="78"/>
    </row>
    <row r="100" spans="5:66">
      <c r="E100" s="17"/>
      <c r="G100" s="20">
        <f>IF(ISBLANK(F100),0,VLOOKUP($F100,'Tier 2 Allowances'!$A$2:$B$6,2,FALSE))</f>
        <v>0</v>
      </c>
      <c r="H100" s="85"/>
      <c r="I100" s="85"/>
      <c r="K100" s="20">
        <f>IF(AND(NOT(ISBLANK(J100)),NOT(ISBLANK(VLOOKUP($F100,'Tier 2 Allowances'!$A$2:$W$6,3,FALSE))),J100&lt;3), J100*VLOOKUP(J$3,'Tier 2 Allowances'!$B$14:$C$34,2,FALSE),0)</f>
        <v>0</v>
      </c>
      <c r="M100" s="20">
        <f>IF(AND(NOT(ISBLANK(L100)),NOT(ISBLANK(VLOOKUP($F100,'Tier 2 Allowances'!$A$2:$W$6,4,FALSE))),L100&lt;3),L100* VLOOKUP(L$3,'Tier 2 Allowances'!$B$14:$C$34,2,FALSE),0)</f>
        <v>0</v>
      </c>
      <c r="O100" s="20">
        <f>IF(AND(NOT(ISBLANK(N100)),NOT(ISBLANK(VLOOKUP($F100,'Tier 2 Allowances'!$A$2:$W$6,5,FALSE))),N100&lt;2),N100*VLOOKUP(N$3,'Tier 2 Allowances'!$B$14:$C$34,2,FALSE),0)</f>
        <v>0</v>
      </c>
      <c r="Q100" s="20">
        <f>IF(AND(NOT(ISBLANK(P100)),ISBLANK(R100),NOT(ISBLANK(VLOOKUP($F100,'Tier 2 Allowances'!$A$2:$W$6,6,FALSE))),P100&lt;2),P100*VLOOKUP(P$3,'Tier 2 Allowances'!$B$14:$C$34,2,FALSE),0)</f>
        <v>0</v>
      </c>
      <c r="S100" s="20">
        <f>IF(AND(NOT(ISBLANK(R100)),NOT(ISBLANK(VLOOKUP($F100,'Tier 2 Allowances'!$A$2:$W$6,7,FALSE))),R100&lt;2),R100*VLOOKUP(R$3,'Tier 2 Allowances'!$B$14:$C$34,2,FALSE),0)</f>
        <v>0</v>
      </c>
      <c r="U100" s="20">
        <f>IF(AND(NOT(ISBLANK(T100)),NOT(ISBLANK(VLOOKUP($F100,'Tier 2 Allowances'!$A$2:$W$6,8,FALSE)))*T100&lt;2),T100*VLOOKUP(T$3,'Tier 2 Allowances'!$B$14:$C$34,2,FALSE),0)</f>
        <v>0</v>
      </c>
      <c r="W100" s="20">
        <f>IF(AND(NOT(ISBLANK(V100)),ISBLANK(AB100),NOT(ISBLANK(VLOOKUP($F100,'Tier 2 Allowances'!$A$2:$W$6, 9,FALSE))),V100&lt;2),V100*VLOOKUP(V$3,'Tier 2 Allowances'!$B$14:$C$34,2,FALSE),0)</f>
        <v>0</v>
      </c>
      <c r="Y100" s="20">
        <f>IF(AND(NOT(ISBLANK(X100)),NOT(ISBLANK(VLOOKUP($F100,'Tier 2 Allowances'!$A$2:$W$6, 10,FALSE))),X100&lt;2),X100*VLOOKUP(X$3,'Tier 2 Allowances'!$B$14:$C$34,2,FALSE),0)</f>
        <v>0</v>
      </c>
      <c r="AA100" s="20">
        <f>IF(AND(NOT(ISBLANK(Z100)),ISBLANK(AB100),NOT(ISBLANK(VLOOKUP($F100,'Tier 2 Allowances'!$A$2:$W$6, 11,FALSE))),Z100&lt;2),Z100*VLOOKUP(Z$3,'Tier 2 Allowances'!$B$14:$C$34,2,FALSE),0)</f>
        <v>0</v>
      </c>
      <c r="AC100" s="20">
        <f>IF(AND(NOT(ISBLANK(AB100)),NOT(ISBLANK(VLOOKUP($F100,'Tier 2 Allowances'!$A$2:$W$6, 12,FALSE))),AB100&lt;2),AB100*VLOOKUP(AB$3,'Tier 2 Allowances'!$B$14:$C$34,2,FALSE),0)</f>
        <v>0</v>
      </c>
      <c r="AE100" s="20">
        <f>IF(AND(NOT(ISBLANK(AD100)),NOT(ISBLANK(VLOOKUP($F100,'Tier 2 Allowances'!$A$2:$W$6, 13,FALSE))),AD100&lt;2),AD100*VLOOKUP(AD$3,'Tier 2 Allowances'!$B$14:$C$34,2,FALSE),0)</f>
        <v>0</v>
      </c>
      <c r="AG100" s="20">
        <f>IF(AND(NOT(ISBLANK(AF100)),NOT(ISBLANK(VLOOKUP($F100,'Tier 2 Allowances'!$A$2:$W$6, 14,FALSE))),AF100&lt;2),AF100*VLOOKUP(AD$3,'Tier 2 Allowances'!$B$14:$C$34,2,FALSE),0)</f>
        <v>0</v>
      </c>
      <c r="AI100" s="20">
        <f>IF(AND(NOT(ISBLANK(AH100)),NOT(ISBLANK(VLOOKUP($F100,'Tier 2 Allowances'!$A$2:$W$6, 15,FALSE))),AH100&lt;2),AH100*VLOOKUP(AH$3,'Tier 2 Allowances'!$B$14:$C$34,2,FALSE),0)</f>
        <v>0</v>
      </c>
      <c r="AK100" s="20">
        <f>IF(AND(NOT(ISBLANK(AJ100)),NOT(ISBLANK(VLOOKUP($F100,'Tier 2 Allowances'!$A$2:$W$6, 18,FALSE))),AJ100&lt;6),AJ100*VLOOKUP(AJ$3,'Tier 2 Allowances'!$B$14:$C$34,2,FALSE),0)</f>
        <v>0</v>
      </c>
      <c r="AM100" s="20">
        <f>IF(AND(NOT(ISBLANK(AL100)),NOT(ISBLANK(VLOOKUP($F100,'Tier 2 Allowances'!$A$2:$W$6, 17,FALSE))),AL100&lt;2),AL100*VLOOKUP(AL$3,'Tier 2 Allowances'!$B$14:$C$34,2,FALSE),0)</f>
        <v>0</v>
      </c>
      <c r="AO100" s="20">
        <f>IF(AND(NOT(ISBLANK(AN100)),NOT(ISBLANK(VLOOKUP($F100,'Tier 2 Allowances'!$A$2:$W$6, 18,FALSE))),AN100&lt;11),AN100*VLOOKUP(AN$3,'Tier 2 Allowances'!$B$14:$C$34,2,FALSE),0)</f>
        <v>0</v>
      </c>
      <c r="AQ100" s="20">
        <f>IF(AND(NOT(ISBLANK(AP100)),NOT(ISBLANK(VLOOKUP($F100,'Tier 2 Allowances'!$A$2:$W$6, 19,FALSE))),AP100&lt;11),AP100*VLOOKUP(AP$3,'Tier 2 Allowances'!$B$14:$C$34,2,FALSE),0)</f>
        <v>0</v>
      </c>
      <c r="AS100" s="20">
        <f>IF(AND(NOT(ISBLANK(AR100)),NOT(ISBLANK(VLOOKUP($F100,'Tier 2 Allowances'!$A$2:$W$6, 20,FALSE))),AR100&lt;2),AR100*VLOOKUP(AR$3,'Tier 2 Allowances'!$B$14:$C$34,2,FALSE),0)</f>
        <v>0</v>
      </c>
      <c r="AU100" s="20">
        <f>IF(AND(NOT(ISBLANK(AT100)),NOT(ISBLANK(VLOOKUP($F100,'Tier 2 Allowances'!$A$2:$W$6, 21,FALSE))),AT100&lt;2),AT100*VLOOKUP(AT$3,'Tier 2 Allowances'!$B$14:$C$34,2,FALSE),0)</f>
        <v>0</v>
      </c>
      <c r="AW100" s="20">
        <f>IF(AND(NOT(ISBLANK(AV100)),NOT(ISBLANK(VLOOKUP($F100,'Tier 2 Allowances'!$A$2:$W$6, 22,FALSE))),AV100&lt;2),AV100*VLOOKUP(AV$3,'Tier 2 Allowances'!$B$14:$C$34,2,FALSE),0)</f>
        <v>0</v>
      </c>
      <c r="AY100" s="20">
        <f>IF(AND(NOT(ISBLANK(AX100)),NOT(ISBLANK(VLOOKUP($F100,'Tier 2 Allowances'!$A$2:$W$6, 23,FALSE))),AX100&lt;2),AX100*VLOOKUP(AX$3,'Tier 2 Allowances'!$B$14:$C$34,2,FALSE),0)</f>
        <v>0</v>
      </c>
      <c r="BA100" s="21">
        <f t="shared" si="7"/>
        <v>14</v>
      </c>
      <c r="BC100" s="21">
        <f t="shared" si="8"/>
        <v>10</v>
      </c>
      <c r="BE100" s="21">
        <f t="shared" si="9"/>
        <v>0</v>
      </c>
      <c r="BG100" s="20">
        <f t="shared" si="10"/>
        <v>0</v>
      </c>
      <c r="BH100" s="20" t="str">
        <f t="shared" si="11"/>
        <v/>
      </c>
      <c r="BI100" s="21" t="str">
        <f t="shared" si="12"/>
        <v/>
      </c>
      <c r="BJ100" s="19"/>
      <c r="BK100" s="78"/>
      <c r="BL100" s="79" t="str">
        <f t="shared" si="13"/>
        <v/>
      </c>
      <c r="BM100" s="78"/>
      <c r="BN100" s="78"/>
    </row>
    <row r="101" spans="5:66">
      <c r="E101" s="17"/>
      <c r="G101" s="20">
        <f>IF(ISBLANK(F101),0,VLOOKUP($F101,'Tier 2 Allowances'!$A$2:$B$6,2,FALSE))</f>
        <v>0</v>
      </c>
      <c r="H101" s="85"/>
      <c r="I101" s="85"/>
      <c r="K101" s="20">
        <f>IF(AND(NOT(ISBLANK(J101)),NOT(ISBLANK(VLOOKUP($F101,'Tier 2 Allowances'!$A$2:$W$6,3,FALSE))),J101&lt;3), J101*VLOOKUP(J$3,'Tier 2 Allowances'!$B$14:$C$34,2,FALSE),0)</f>
        <v>0</v>
      </c>
      <c r="M101" s="20">
        <f>IF(AND(NOT(ISBLANK(L101)),NOT(ISBLANK(VLOOKUP($F101,'Tier 2 Allowances'!$A$2:$W$6,4,FALSE))),L101&lt;3),L101* VLOOKUP(L$3,'Tier 2 Allowances'!$B$14:$C$34,2,FALSE),0)</f>
        <v>0</v>
      </c>
      <c r="O101" s="20">
        <f>IF(AND(NOT(ISBLANK(N101)),NOT(ISBLANK(VLOOKUP($F101,'Tier 2 Allowances'!$A$2:$W$6,5,FALSE))),N101&lt;2),N101*VLOOKUP(N$3,'Tier 2 Allowances'!$B$14:$C$34,2,FALSE),0)</f>
        <v>0</v>
      </c>
      <c r="Q101" s="20">
        <f>IF(AND(NOT(ISBLANK(P101)),ISBLANK(R101),NOT(ISBLANK(VLOOKUP($F101,'Tier 2 Allowances'!$A$2:$W$6,6,FALSE))),P101&lt;2),P101*VLOOKUP(P$3,'Tier 2 Allowances'!$B$14:$C$34,2,FALSE),0)</f>
        <v>0</v>
      </c>
      <c r="S101" s="20">
        <f>IF(AND(NOT(ISBLANK(R101)),NOT(ISBLANK(VLOOKUP($F101,'Tier 2 Allowances'!$A$2:$W$6,7,FALSE))),R101&lt;2),R101*VLOOKUP(R$3,'Tier 2 Allowances'!$B$14:$C$34,2,FALSE),0)</f>
        <v>0</v>
      </c>
      <c r="U101" s="20">
        <f>IF(AND(NOT(ISBLANK(T101)),NOT(ISBLANK(VLOOKUP($F101,'Tier 2 Allowances'!$A$2:$W$6,8,FALSE)))*T101&lt;2),T101*VLOOKUP(T$3,'Tier 2 Allowances'!$B$14:$C$34,2,FALSE),0)</f>
        <v>0</v>
      </c>
      <c r="W101" s="20">
        <f>IF(AND(NOT(ISBLANK(V101)),ISBLANK(AB101),NOT(ISBLANK(VLOOKUP($F101,'Tier 2 Allowances'!$A$2:$W$6, 9,FALSE))),V101&lt;2),V101*VLOOKUP(V$3,'Tier 2 Allowances'!$B$14:$C$34,2,FALSE),0)</f>
        <v>0</v>
      </c>
      <c r="Y101" s="20">
        <f>IF(AND(NOT(ISBLANK(X101)),NOT(ISBLANK(VLOOKUP($F101,'Tier 2 Allowances'!$A$2:$W$6, 10,FALSE))),X101&lt;2),X101*VLOOKUP(X$3,'Tier 2 Allowances'!$B$14:$C$34,2,FALSE),0)</f>
        <v>0</v>
      </c>
      <c r="AA101" s="20">
        <f>IF(AND(NOT(ISBLANK(Z101)),ISBLANK(AB101),NOT(ISBLANK(VLOOKUP($F101,'Tier 2 Allowances'!$A$2:$W$6, 11,FALSE))),Z101&lt;2),Z101*VLOOKUP(Z$3,'Tier 2 Allowances'!$B$14:$C$34,2,FALSE),0)</f>
        <v>0</v>
      </c>
      <c r="AC101" s="20">
        <f>IF(AND(NOT(ISBLANK(AB101)),NOT(ISBLANK(VLOOKUP($F101,'Tier 2 Allowances'!$A$2:$W$6, 12,FALSE))),AB101&lt;2),AB101*VLOOKUP(AB$3,'Tier 2 Allowances'!$B$14:$C$34,2,FALSE),0)</f>
        <v>0</v>
      </c>
      <c r="AE101" s="20">
        <f>IF(AND(NOT(ISBLANK(AD101)),NOT(ISBLANK(VLOOKUP($F101,'Tier 2 Allowances'!$A$2:$W$6, 13,FALSE))),AD101&lt;2),AD101*VLOOKUP(AD$3,'Tier 2 Allowances'!$B$14:$C$34,2,FALSE),0)</f>
        <v>0</v>
      </c>
      <c r="AG101" s="20">
        <f>IF(AND(NOT(ISBLANK(AF101)),NOT(ISBLANK(VLOOKUP($F101,'Tier 2 Allowances'!$A$2:$W$6, 14,FALSE))),AF101&lt;2),AF101*VLOOKUP(AD$3,'Tier 2 Allowances'!$B$14:$C$34,2,FALSE),0)</f>
        <v>0</v>
      </c>
      <c r="AI101" s="20">
        <f>IF(AND(NOT(ISBLANK(AH101)),NOT(ISBLANK(VLOOKUP($F101,'Tier 2 Allowances'!$A$2:$W$6, 15,FALSE))),AH101&lt;2),AH101*VLOOKUP(AH$3,'Tier 2 Allowances'!$B$14:$C$34,2,FALSE),0)</f>
        <v>0</v>
      </c>
      <c r="AK101" s="20">
        <f>IF(AND(NOT(ISBLANK(AJ101)),NOT(ISBLANK(VLOOKUP($F101,'Tier 2 Allowances'!$A$2:$W$6, 18,FALSE))),AJ101&lt;6),AJ101*VLOOKUP(AJ$3,'Tier 2 Allowances'!$B$14:$C$34,2,FALSE),0)</f>
        <v>0</v>
      </c>
      <c r="AM101" s="20">
        <f>IF(AND(NOT(ISBLANK(AL101)),NOT(ISBLANK(VLOOKUP($F101,'Tier 2 Allowances'!$A$2:$W$6, 17,FALSE))),AL101&lt;2),AL101*VLOOKUP(AL$3,'Tier 2 Allowances'!$B$14:$C$34,2,FALSE),0)</f>
        <v>0</v>
      </c>
      <c r="AO101" s="20">
        <f>IF(AND(NOT(ISBLANK(AN101)),NOT(ISBLANK(VLOOKUP($F101,'Tier 2 Allowances'!$A$2:$W$6, 18,FALSE))),AN101&lt;11),AN101*VLOOKUP(AN$3,'Tier 2 Allowances'!$B$14:$C$34,2,FALSE),0)</f>
        <v>0</v>
      </c>
      <c r="AQ101" s="20">
        <f>IF(AND(NOT(ISBLANK(AP101)),NOT(ISBLANK(VLOOKUP($F101,'Tier 2 Allowances'!$A$2:$W$6, 19,FALSE))),AP101&lt;11),AP101*VLOOKUP(AP$3,'Tier 2 Allowances'!$B$14:$C$34,2,FALSE),0)</f>
        <v>0</v>
      </c>
      <c r="AS101" s="20">
        <f>IF(AND(NOT(ISBLANK(AR101)),NOT(ISBLANK(VLOOKUP($F101,'Tier 2 Allowances'!$A$2:$W$6, 20,FALSE))),AR101&lt;2),AR101*VLOOKUP(AR$3,'Tier 2 Allowances'!$B$14:$C$34,2,FALSE),0)</f>
        <v>0</v>
      </c>
      <c r="AU101" s="20">
        <f>IF(AND(NOT(ISBLANK(AT101)),NOT(ISBLANK(VLOOKUP($F101,'Tier 2 Allowances'!$A$2:$W$6, 21,FALSE))),AT101&lt;2),AT101*VLOOKUP(AT$3,'Tier 2 Allowances'!$B$14:$C$34,2,FALSE),0)</f>
        <v>0</v>
      </c>
      <c r="AW101" s="20">
        <f>IF(AND(NOT(ISBLANK(AV101)),NOT(ISBLANK(VLOOKUP($F101,'Tier 2 Allowances'!$A$2:$W$6, 22,FALSE))),AV101&lt;2),AV101*VLOOKUP(AV$3,'Tier 2 Allowances'!$B$14:$C$34,2,FALSE),0)</f>
        <v>0</v>
      </c>
      <c r="AY101" s="20">
        <f>IF(AND(NOT(ISBLANK(AX101)),NOT(ISBLANK(VLOOKUP($F101,'Tier 2 Allowances'!$A$2:$W$6, 23,FALSE))),AX101&lt;2),AX101*VLOOKUP(AX$3,'Tier 2 Allowances'!$B$14:$C$34,2,FALSE),0)</f>
        <v>0</v>
      </c>
      <c r="BA101" s="21">
        <f t="shared" si="7"/>
        <v>14</v>
      </c>
      <c r="BC101" s="21">
        <f t="shared" si="8"/>
        <v>10</v>
      </c>
      <c r="BE101" s="21">
        <f t="shared" si="9"/>
        <v>0</v>
      </c>
      <c r="BG101" s="20">
        <f t="shared" si="10"/>
        <v>0</v>
      </c>
      <c r="BH101" s="20" t="str">
        <f t="shared" si="11"/>
        <v/>
      </c>
      <c r="BI101" s="21" t="str">
        <f t="shared" si="12"/>
        <v/>
      </c>
      <c r="BJ101" s="19"/>
      <c r="BK101" s="78"/>
      <c r="BL101" s="79" t="str">
        <f t="shared" si="13"/>
        <v/>
      </c>
      <c r="BM101" s="78"/>
      <c r="BN101" s="78"/>
    </row>
    <row r="102" spans="5:66">
      <c r="E102" s="17"/>
      <c r="G102" s="20">
        <f>IF(ISBLANK(F102),0,VLOOKUP($F102,'Tier 2 Allowances'!$A$2:$B$6,2,FALSE))</f>
        <v>0</v>
      </c>
      <c r="H102" s="85"/>
      <c r="I102" s="85"/>
      <c r="K102" s="20">
        <f>IF(AND(NOT(ISBLANK(J102)),NOT(ISBLANK(VLOOKUP($F102,'Tier 2 Allowances'!$A$2:$W$6,3,FALSE))),J102&lt;3), J102*VLOOKUP(J$3,'Tier 2 Allowances'!$B$14:$C$34,2,FALSE),0)</f>
        <v>0</v>
      </c>
      <c r="M102" s="20">
        <f>IF(AND(NOT(ISBLANK(L102)),NOT(ISBLANK(VLOOKUP($F102,'Tier 2 Allowances'!$A$2:$W$6,4,FALSE))),L102&lt;3),L102* VLOOKUP(L$3,'Tier 2 Allowances'!$B$14:$C$34,2,FALSE),0)</f>
        <v>0</v>
      </c>
      <c r="O102" s="20">
        <f>IF(AND(NOT(ISBLANK(N102)),NOT(ISBLANK(VLOOKUP($F102,'Tier 2 Allowances'!$A$2:$W$6,5,FALSE))),N102&lt;2),N102*VLOOKUP(N$3,'Tier 2 Allowances'!$B$14:$C$34,2,FALSE),0)</f>
        <v>0</v>
      </c>
      <c r="Q102" s="20">
        <f>IF(AND(NOT(ISBLANK(P102)),ISBLANK(R102),NOT(ISBLANK(VLOOKUP($F102,'Tier 2 Allowances'!$A$2:$W$6,6,FALSE))),P102&lt;2),P102*VLOOKUP(P$3,'Tier 2 Allowances'!$B$14:$C$34,2,FALSE),0)</f>
        <v>0</v>
      </c>
      <c r="S102" s="20">
        <f>IF(AND(NOT(ISBLANK(R102)),NOT(ISBLANK(VLOOKUP($F102,'Tier 2 Allowances'!$A$2:$W$6,7,FALSE))),R102&lt;2),R102*VLOOKUP(R$3,'Tier 2 Allowances'!$B$14:$C$34,2,FALSE),0)</f>
        <v>0</v>
      </c>
      <c r="U102" s="20">
        <f>IF(AND(NOT(ISBLANK(T102)),NOT(ISBLANK(VLOOKUP($F102,'Tier 2 Allowances'!$A$2:$W$6,8,FALSE)))*T102&lt;2),T102*VLOOKUP(T$3,'Tier 2 Allowances'!$B$14:$C$34,2,FALSE),0)</f>
        <v>0</v>
      </c>
      <c r="W102" s="20">
        <f>IF(AND(NOT(ISBLANK(V102)),ISBLANK(AB102),NOT(ISBLANK(VLOOKUP($F102,'Tier 2 Allowances'!$A$2:$W$6, 9,FALSE))),V102&lt;2),V102*VLOOKUP(V$3,'Tier 2 Allowances'!$B$14:$C$34,2,FALSE),0)</f>
        <v>0</v>
      </c>
      <c r="Y102" s="20">
        <f>IF(AND(NOT(ISBLANK(X102)),NOT(ISBLANK(VLOOKUP($F102,'Tier 2 Allowances'!$A$2:$W$6, 10,FALSE))),X102&lt;2),X102*VLOOKUP(X$3,'Tier 2 Allowances'!$B$14:$C$34,2,FALSE),0)</f>
        <v>0</v>
      </c>
      <c r="AA102" s="20">
        <f>IF(AND(NOT(ISBLANK(Z102)),ISBLANK(AB102),NOT(ISBLANK(VLOOKUP($F102,'Tier 2 Allowances'!$A$2:$W$6, 11,FALSE))),Z102&lt;2),Z102*VLOOKUP(Z$3,'Tier 2 Allowances'!$B$14:$C$34,2,FALSE),0)</f>
        <v>0</v>
      </c>
      <c r="AC102" s="20">
        <f>IF(AND(NOT(ISBLANK(AB102)),NOT(ISBLANK(VLOOKUP($F102,'Tier 2 Allowances'!$A$2:$W$6, 12,FALSE))),AB102&lt;2),AB102*VLOOKUP(AB$3,'Tier 2 Allowances'!$B$14:$C$34,2,FALSE),0)</f>
        <v>0</v>
      </c>
      <c r="AE102" s="20">
        <f>IF(AND(NOT(ISBLANK(AD102)),NOT(ISBLANK(VLOOKUP($F102,'Tier 2 Allowances'!$A$2:$W$6, 13,FALSE))),AD102&lt;2),AD102*VLOOKUP(AD$3,'Tier 2 Allowances'!$B$14:$C$34,2,FALSE),0)</f>
        <v>0</v>
      </c>
      <c r="AG102" s="20">
        <f>IF(AND(NOT(ISBLANK(AF102)),NOT(ISBLANK(VLOOKUP($F102,'Tier 2 Allowances'!$A$2:$W$6, 14,FALSE))),AF102&lt;2),AF102*VLOOKUP(AD$3,'Tier 2 Allowances'!$B$14:$C$34,2,FALSE),0)</f>
        <v>0</v>
      </c>
      <c r="AI102" s="20">
        <f>IF(AND(NOT(ISBLANK(AH102)),NOT(ISBLANK(VLOOKUP($F102,'Tier 2 Allowances'!$A$2:$W$6, 15,FALSE))),AH102&lt;2),AH102*VLOOKUP(AH$3,'Tier 2 Allowances'!$B$14:$C$34,2,FALSE),0)</f>
        <v>0</v>
      </c>
      <c r="AK102" s="20">
        <f>IF(AND(NOT(ISBLANK(AJ102)),NOT(ISBLANK(VLOOKUP($F102,'Tier 2 Allowances'!$A$2:$W$6, 18,FALSE))),AJ102&lt;6),AJ102*VLOOKUP(AJ$3,'Tier 2 Allowances'!$B$14:$C$34,2,FALSE),0)</f>
        <v>0</v>
      </c>
      <c r="AM102" s="20">
        <f>IF(AND(NOT(ISBLANK(AL102)),NOT(ISBLANK(VLOOKUP($F102,'Tier 2 Allowances'!$A$2:$W$6, 17,FALSE))),AL102&lt;2),AL102*VLOOKUP(AL$3,'Tier 2 Allowances'!$B$14:$C$34,2,FALSE),0)</f>
        <v>0</v>
      </c>
      <c r="AO102" s="20">
        <f>IF(AND(NOT(ISBLANK(AN102)),NOT(ISBLANK(VLOOKUP($F102,'Tier 2 Allowances'!$A$2:$W$6, 18,FALSE))),AN102&lt;11),AN102*VLOOKUP(AN$3,'Tier 2 Allowances'!$B$14:$C$34,2,FALSE),0)</f>
        <v>0</v>
      </c>
      <c r="AQ102" s="20">
        <f>IF(AND(NOT(ISBLANK(AP102)),NOT(ISBLANK(VLOOKUP($F102,'Tier 2 Allowances'!$A$2:$W$6, 19,FALSE))),AP102&lt;11),AP102*VLOOKUP(AP$3,'Tier 2 Allowances'!$B$14:$C$34,2,FALSE),0)</f>
        <v>0</v>
      </c>
      <c r="AS102" s="20">
        <f>IF(AND(NOT(ISBLANK(AR102)),NOT(ISBLANK(VLOOKUP($F102,'Tier 2 Allowances'!$A$2:$W$6, 20,FALSE))),AR102&lt;2),AR102*VLOOKUP(AR$3,'Tier 2 Allowances'!$B$14:$C$34,2,FALSE),0)</f>
        <v>0</v>
      </c>
      <c r="AU102" s="20">
        <f>IF(AND(NOT(ISBLANK(AT102)),NOT(ISBLANK(VLOOKUP($F102,'Tier 2 Allowances'!$A$2:$W$6, 21,FALSE))),AT102&lt;2),AT102*VLOOKUP(AT$3,'Tier 2 Allowances'!$B$14:$C$34,2,FALSE),0)</f>
        <v>0</v>
      </c>
      <c r="AW102" s="20">
        <f>IF(AND(NOT(ISBLANK(AV102)),NOT(ISBLANK(VLOOKUP($F102,'Tier 2 Allowances'!$A$2:$W$6, 22,FALSE))),AV102&lt;2),AV102*VLOOKUP(AV$3,'Tier 2 Allowances'!$B$14:$C$34,2,FALSE),0)</f>
        <v>0</v>
      </c>
      <c r="AY102" s="20">
        <f>IF(AND(NOT(ISBLANK(AX102)),NOT(ISBLANK(VLOOKUP($F102,'Tier 2 Allowances'!$A$2:$W$6, 23,FALSE))),AX102&lt;2),AX102*VLOOKUP(AX$3,'Tier 2 Allowances'!$B$14:$C$34,2,FALSE),0)</f>
        <v>0</v>
      </c>
      <c r="BA102" s="21">
        <f t="shared" si="7"/>
        <v>14</v>
      </c>
      <c r="BC102" s="21">
        <f t="shared" si="8"/>
        <v>10</v>
      </c>
      <c r="BE102" s="21">
        <f t="shared" si="9"/>
        <v>0</v>
      </c>
      <c r="BG102" s="20">
        <f t="shared" si="10"/>
        <v>0</v>
      </c>
      <c r="BH102" s="20" t="str">
        <f t="shared" si="11"/>
        <v/>
      </c>
      <c r="BI102" s="21" t="str">
        <f t="shared" si="12"/>
        <v/>
      </c>
      <c r="BJ102" s="19"/>
      <c r="BK102" s="78"/>
      <c r="BL102" s="79" t="str">
        <f t="shared" si="13"/>
        <v/>
      </c>
      <c r="BM102" s="78"/>
      <c r="BN102" s="78"/>
    </row>
  </sheetData>
  <sheetProtection sheet="1" objects="1" scenarios="1" formatCells="0" formatColumns="0" formatRows="0" insertColumns="0" insertRows="0" deleteRows="0" sort="0" autoFilter="0"/>
  <mergeCells count="1">
    <mergeCell ref="A2:D2"/>
  </mergeCells>
  <conditionalFormatting sqref="BN4:BN101">
    <cfRule type="expression" dxfId="1" priority="2" stopIfTrue="1">
      <formula>$BN4&gt;30</formula>
    </cfRule>
  </conditionalFormatting>
  <conditionalFormatting sqref="BM4:BM101">
    <cfRule type="expression" dxfId="0" priority="1">
      <formula>$BM4&gt;15</formula>
    </cfRule>
  </conditionalFormatting>
  <dataValidations count="12">
    <dataValidation type="decimal" errorStyle="information" allowBlank="1" showInputMessage="1" showErrorMessage="1" errorTitle="Invalid Value" error="Enter a (whole or decimal) number between 0 and 4" sqref="I4:I102">
      <formula1>0</formula1>
      <formula2>4</formula2>
    </dataValidation>
    <dataValidation type="list" allowBlank="1" showInputMessage="1" showErrorMessage="1" sqref="E4:E102">
      <formula1>"DVR, Non-DVR, Thin Client, Multi-Service Gateway, Cable DTA"</formula1>
    </dataValidation>
    <dataValidation type="whole" errorStyle="information" allowBlank="1" showInputMessage="1" showErrorMessage="1" errorTitle="Invalid Entry" error="Valid entries are blank, and a whole number between 0 and 5" sqref="AJ4:AJ102">
      <formula1>0</formula1>
      <formula2>5</formula2>
    </dataValidation>
    <dataValidation type="whole" allowBlank="1" showInputMessage="1" showErrorMessage="1" error="Enter a whole number from  0 to 10" sqref="AO4:AO102">
      <formula1>0</formula1>
      <formula2>10</formula2>
    </dataValidation>
    <dataValidation type="list" allowBlank="1" showInputMessage="1" showErrorMessage="1" sqref="F4:F102">
      <formula1>BaseType_T2</formula1>
    </dataValidation>
    <dataValidation type="whole" errorStyle="information" allowBlank="1" showInputMessage="1" showErrorMessage="1" errorTitle="Invalid Entry" error="Valid entries are blank, 0, 1, and 2" sqref="J4:J102 L4:L102">
      <formula1>0</formula1>
      <formula2>2</formula2>
    </dataValidation>
    <dataValidation type="whole" errorStyle="information" allowBlank="1" showInputMessage="1" showErrorMessage="1" errorTitle="Invalid Entry" error="Valid entries are blank, 0, and 1" sqref="N4:N102 R4:R102 T4:T102 V4:V102 X4:X102 Z4:Z102 AB4:AB102 AD4:AD102 AF4:AF102 AH4:AH102 AL4:AL102 AR4:AR102 AV4:AV102 AX4:AX102">
      <formula1>0</formula1>
      <formula2>1</formula2>
    </dataValidation>
    <dataValidation type="whole" errorStyle="information" allowBlank="1" showInputMessage="1" showErrorMessage="1" errorTitle="Invalid Entry" error="Valid entries are blank, 0, and 1" sqref="P4:P102">
      <formula1>0</formula1>
      <formula2>1</formula2>
    </dataValidation>
    <dataValidation type="whole" errorStyle="information" allowBlank="1" showInputMessage="1" showErrorMessage="1" errorTitle="Invalid Entry" error="Valid entries are blank, or a whole number from 0 to 10" sqref="AN4:AN102">
      <formula1>0</formula1>
      <formula2>10</formula2>
    </dataValidation>
    <dataValidation type="whole" errorStyle="information" allowBlank="1" showInputMessage="1" showErrorMessage="1" errorTitle="Invalid Entry" error="Valid entries are blank, or a whole number from  0 to 10" sqref="AP4:AP102">
      <formula1>0</formula1>
      <formula2>10</formula2>
    </dataValidation>
    <dataValidation type="whole" errorStyle="information" allowBlank="1" showInputMessage="1" showErrorMessage="1" errorTitle="Invalid Entr" error="Valid entries are blank, 0, and 1" sqref="AT4:AT102">
      <formula1>0</formula1>
      <formula2>1</formula2>
    </dataValidation>
    <dataValidation type="decimal" errorStyle="information" allowBlank="1" showInputMessage="1" showErrorMessage="1" errorTitle="Invalid Value" error="Enter a (whole or decimal) number between 0 and 4" sqref="H4:H102">
      <formula1>0</formula1>
      <formula2>4</formula2>
    </dataValidation>
  </dataValidations>
  <pageMargins left="0.7" right="0.7" top="0.75" bottom="0.75" header="0.3" footer="0.3"/>
  <pageSetup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5"/>
  <sheetViews>
    <sheetView workbookViewId="0">
      <selection activeCell="U1" sqref="U1"/>
    </sheetView>
  </sheetViews>
  <sheetFormatPr baseColWidth="10" defaultColWidth="8.83203125" defaultRowHeight="15"/>
  <cols>
    <col min="1" max="1" width="33.5" style="40" bestFit="1" customWidth="1"/>
    <col min="2" max="2" width="10.83203125" style="40" bestFit="1" customWidth="1"/>
    <col min="3" max="3" width="12.5" style="50" bestFit="1" customWidth="1"/>
    <col min="4" max="6" width="8.83203125" style="40"/>
    <col min="7" max="7" width="10.5" style="40" customWidth="1"/>
    <col min="8" max="11" width="8.83203125" style="40"/>
    <col min="12" max="12" width="11.1640625" style="40" customWidth="1"/>
    <col min="13" max="23" width="11.5" style="40" customWidth="1"/>
    <col min="24" max="24" width="63.83203125" style="40" customWidth="1"/>
    <col min="25" max="25" width="8.83203125" style="40"/>
    <col min="26" max="26" width="95" style="38" customWidth="1"/>
    <col min="27" max="32" width="8.83203125" style="40"/>
    <col min="33" max="33" width="60" style="40" customWidth="1"/>
    <col min="34" max="16384" width="8.83203125" style="40"/>
  </cols>
  <sheetData>
    <row r="1" spans="1:33" s="37" customFormat="1" ht="60">
      <c r="A1" s="35" t="s">
        <v>38</v>
      </c>
      <c r="B1" s="36" t="s">
        <v>39</v>
      </c>
      <c r="C1" s="36" t="str">
        <f>A14</f>
        <v>Advanced Video Processing</v>
      </c>
      <c r="D1" s="36" t="str">
        <f>A15</f>
        <v>Cable CARD</v>
      </c>
      <c r="E1" s="36" t="str">
        <f>A16</f>
        <v>Digital Video Recorder (DVR)</v>
      </c>
      <c r="F1" s="36" t="str">
        <f>A17</f>
        <v>DOCSIS 2.0</v>
      </c>
      <c r="G1" s="36" t="str">
        <f>A18</f>
        <v>DOCSIS 3.0</v>
      </c>
      <c r="H1" s="36" t="str">
        <f>A19</f>
        <v>High Definition (HD)</v>
      </c>
      <c r="I1" s="36" t="str">
        <f>A20</f>
        <v>Home Network Interface</v>
      </c>
      <c r="J1" s="36" t="str">
        <f>A21</f>
        <v xml:space="preserve">MoCA HNI </v>
      </c>
      <c r="K1" s="36" t="str">
        <f>A22</f>
        <v>Shared DVR</v>
      </c>
      <c r="L1" s="36" t="str">
        <f>A23</f>
        <v>Multi-room</v>
      </c>
      <c r="M1" s="36" t="str">
        <f>A24</f>
        <v>Multi-stream</v>
      </c>
      <c r="N1" s="36" t="str">
        <f>A25</f>
        <v>Multi-stream Additional</v>
      </c>
      <c r="O1" s="36" t="str">
        <f>A26</f>
        <v>Transcoding Base</v>
      </c>
      <c r="P1" s="36" t="str">
        <f>A27</f>
        <v>Transcoding Additional</v>
      </c>
      <c r="Q1" s="36" t="str">
        <f>A28</f>
        <v>WiFi HNI</v>
      </c>
      <c r="R1" s="36" t="str">
        <f>A29</f>
        <v>MIMO WiFi HNI 2.4</v>
      </c>
      <c r="S1" s="36" t="str">
        <f>A30</f>
        <v>MIMO WiFi HNI 5</v>
      </c>
      <c r="T1" s="36" t="str">
        <f>A31</f>
        <v>Routing</v>
      </c>
      <c r="U1" s="36" t="str">
        <f>A32</f>
        <v>High Efficiency Video Processing</v>
      </c>
      <c r="V1" s="36" t="str">
        <f>A33</f>
        <v>Ultra High Definition - 4K</v>
      </c>
      <c r="W1" s="36" t="str">
        <f>A34</f>
        <v>Telephony</v>
      </c>
      <c r="X1" s="36"/>
      <c r="Z1" s="73"/>
      <c r="AA1" s="73"/>
      <c r="AB1" s="73"/>
      <c r="AC1" s="73"/>
      <c r="AD1" s="73"/>
      <c r="AE1" s="73"/>
      <c r="AF1" s="73"/>
      <c r="AG1" s="73"/>
    </row>
    <row r="2" spans="1:33" ht="60">
      <c r="A2" s="41" t="s">
        <v>8</v>
      </c>
      <c r="B2" s="42">
        <v>45</v>
      </c>
      <c r="C2" s="43" t="s">
        <v>40</v>
      </c>
      <c r="D2" s="42" t="s">
        <v>40</v>
      </c>
      <c r="E2" s="42" t="s">
        <v>40</v>
      </c>
      <c r="F2" s="42" t="s">
        <v>40</v>
      </c>
      <c r="G2" s="42" t="s">
        <v>40</v>
      </c>
      <c r="H2" s="42" t="s">
        <v>40</v>
      </c>
      <c r="I2" s="42" t="s">
        <v>40</v>
      </c>
      <c r="J2" s="42" t="s">
        <v>40</v>
      </c>
      <c r="K2" s="42" t="s">
        <v>40</v>
      </c>
      <c r="L2" s="42" t="s">
        <v>40</v>
      </c>
      <c r="M2" s="42" t="s">
        <v>40</v>
      </c>
      <c r="N2" s="42" t="s">
        <v>40</v>
      </c>
      <c r="O2" s="42" t="s">
        <v>40</v>
      </c>
      <c r="P2" s="42" t="s">
        <v>40</v>
      </c>
      <c r="Q2" s="42" t="s">
        <v>40</v>
      </c>
      <c r="R2" s="42" t="s">
        <v>40</v>
      </c>
      <c r="S2" s="42" t="s">
        <v>40</v>
      </c>
      <c r="T2" s="42" t="s">
        <v>40</v>
      </c>
      <c r="U2" s="70" t="s">
        <v>40</v>
      </c>
      <c r="V2" s="70" t="s">
        <v>40</v>
      </c>
      <c r="W2" s="70" t="s">
        <v>40</v>
      </c>
      <c r="X2" s="44" t="s">
        <v>41</v>
      </c>
      <c r="Z2" s="74"/>
      <c r="AA2" s="74"/>
      <c r="AB2" s="74"/>
      <c r="AC2" s="74"/>
      <c r="AD2" s="74"/>
      <c r="AE2" s="74"/>
      <c r="AF2" s="74"/>
      <c r="AG2" s="75"/>
    </row>
    <row r="3" spans="1:33" ht="45">
      <c r="A3" s="41" t="s">
        <v>42</v>
      </c>
      <c r="B3" s="42">
        <v>50</v>
      </c>
      <c r="C3" s="43" t="s">
        <v>40</v>
      </c>
      <c r="D3" s="42"/>
      <c r="E3" s="42" t="s">
        <v>40</v>
      </c>
      <c r="F3" s="42"/>
      <c r="G3" s="42"/>
      <c r="H3" s="42" t="s">
        <v>40</v>
      </c>
      <c r="I3" s="42" t="s">
        <v>40</v>
      </c>
      <c r="J3" s="42" t="s">
        <v>40</v>
      </c>
      <c r="K3" s="42" t="s">
        <v>40</v>
      </c>
      <c r="L3" s="42" t="s">
        <v>40</v>
      </c>
      <c r="M3" s="42" t="s">
        <v>40</v>
      </c>
      <c r="N3" s="42" t="s">
        <v>40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70" t="s">
        <v>40</v>
      </c>
      <c r="U3" s="70" t="s">
        <v>40</v>
      </c>
      <c r="V3" s="70" t="s">
        <v>40</v>
      </c>
      <c r="W3" s="70" t="s">
        <v>40</v>
      </c>
      <c r="X3" s="44" t="s">
        <v>43</v>
      </c>
      <c r="Z3" s="74"/>
      <c r="AA3" s="74"/>
      <c r="AB3" s="74"/>
      <c r="AC3" s="74"/>
      <c r="AD3" s="74"/>
      <c r="AE3" s="74"/>
      <c r="AF3" s="74"/>
      <c r="AG3" s="75"/>
    </row>
    <row r="4" spans="1:33" ht="45">
      <c r="A4" s="41" t="s">
        <v>44</v>
      </c>
      <c r="B4" s="42">
        <v>25</v>
      </c>
      <c r="C4" s="43" t="s">
        <v>40</v>
      </c>
      <c r="D4" s="42"/>
      <c r="E4" s="42"/>
      <c r="F4" s="42"/>
      <c r="G4" s="42"/>
      <c r="H4" s="42" t="s">
        <v>40</v>
      </c>
      <c r="I4" s="42" t="s">
        <v>40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70" t="s">
        <v>40</v>
      </c>
      <c r="V4" s="70" t="s">
        <v>40</v>
      </c>
      <c r="W4" s="42"/>
      <c r="X4" s="44" t="s">
        <v>45</v>
      </c>
      <c r="Z4" s="74"/>
      <c r="AA4" s="74"/>
      <c r="AB4" s="74"/>
      <c r="AC4" s="74"/>
      <c r="AD4" s="74"/>
      <c r="AE4" s="74"/>
      <c r="AF4" s="74"/>
      <c r="AG4" s="75"/>
    </row>
    <row r="5" spans="1:33" ht="45">
      <c r="A5" s="84" t="s">
        <v>156</v>
      </c>
      <c r="B5" s="42">
        <v>45</v>
      </c>
      <c r="C5" s="43" t="s">
        <v>40</v>
      </c>
      <c r="D5" s="42"/>
      <c r="E5" s="42" t="s">
        <v>40</v>
      </c>
      <c r="F5" s="42" t="s">
        <v>40</v>
      </c>
      <c r="G5" s="42" t="s">
        <v>40</v>
      </c>
      <c r="H5" s="42" t="s">
        <v>40</v>
      </c>
      <c r="I5" s="42" t="s">
        <v>40</v>
      </c>
      <c r="J5" s="42" t="s">
        <v>40</v>
      </c>
      <c r="K5" s="42" t="s">
        <v>40</v>
      </c>
      <c r="L5" s="42" t="s">
        <v>40</v>
      </c>
      <c r="M5" s="42" t="s">
        <v>40</v>
      </c>
      <c r="N5" s="42" t="s">
        <v>40</v>
      </c>
      <c r="O5" s="42" t="s">
        <v>40</v>
      </c>
      <c r="P5" s="42" t="s">
        <v>40</v>
      </c>
      <c r="Q5" s="42" t="s">
        <v>40</v>
      </c>
      <c r="R5" s="42" t="s">
        <v>40</v>
      </c>
      <c r="S5" s="42" t="s">
        <v>40</v>
      </c>
      <c r="T5" s="70" t="s">
        <v>40</v>
      </c>
      <c r="U5" s="70" t="s">
        <v>40</v>
      </c>
      <c r="V5" s="70" t="s">
        <v>40</v>
      </c>
      <c r="W5" s="70" t="s">
        <v>40</v>
      </c>
      <c r="X5" s="44" t="s">
        <v>46</v>
      </c>
      <c r="Z5" s="74"/>
      <c r="AA5" s="74"/>
      <c r="AB5" s="74"/>
      <c r="AC5" s="74"/>
      <c r="AD5" s="74"/>
      <c r="AE5" s="74"/>
      <c r="AF5" s="74"/>
      <c r="AG5" s="75"/>
    </row>
    <row r="6" spans="1:33" ht="60">
      <c r="A6" s="41" t="s">
        <v>15</v>
      </c>
      <c r="B6" s="42">
        <v>12</v>
      </c>
      <c r="C6" s="43" t="s">
        <v>40</v>
      </c>
      <c r="D6" s="42"/>
      <c r="E6" s="42"/>
      <c r="F6" s="42"/>
      <c r="G6" s="42"/>
      <c r="H6" s="42" t="s">
        <v>40</v>
      </c>
      <c r="I6" s="70" t="s">
        <v>40</v>
      </c>
      <c r="J6" s="42" t="s">
        <v>40</v>
      </c>
      <c r="K6" s="42"/>
      <c r="L6" s="42"/>
      <c r="M6" s="42"/>
      <c r="N6" s="42"/>
      <c r="O6" s="42"/>
      <c r="P6" s="42"/>
      <c r="Q6" s="42" t="s">
        <v>40</v>
      </c>
      <c r="R6" s="42" t="s">
        <v>40</v>
      </c>
      <c r="S6" s="42" t="s">
        <v>40</v>
      </c>
      <c r="T6" s="70" t="s">
        <v>40</v>
      </c>
      <c r="U6" s="70" t="s">
        <v>40</v>
      </c>
      <c r="V6" s="70" t="s">
        <v>40</v>
      </c>
      <c r="W6" s="70"/>
      <c r="X6" s="44" t="s">
        <v>47</v>
      </c>
      <c r="Z6" s="74"/>
      <c r="AA6" s="74"/>
      <c r="AB6" s="74"/>
      <c r="AC6" s="74"/>
      <c r="AD6" s="74"/>
      <c r="AE6" s="74"/>
      <c r="AF6" s="74"/>
      <c r="AG6" s="75"/>
    </row>
    <row r="7" spans="1:33">
      <c r="A7" s="45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8"/>
    </row>
    <row r="8" spans="1:33" ht="15" customHeight="1">
      <c r="A8" s="103" t="s">
        <v>149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33">
      <c r="A9" s="105" t="s">
        <v>150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33">
      <c r="A10" s="45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8"/>
    </row>
    <row r="11" spans="1:33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8"/>
    </row>
    <row r="12" spans="1:33">
      <c r="B12" s="49"/>
    </row>
    <row r="13" spans="1:33" ht="30">
      <c r="A13" s="51" t="s">
        <v>48</v>
      </c>
      <c r="B13" s="39" t="s">
        <v>49</v>
      </c>
      <c r="C13" s="36" t="s">
        <v>60</v>
      </c>
      <c r="D13" s="102" t="s">
        <v>61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33">
      <c r="A14" s="39" t="s">
        <v>26</v>
      </c>
      <c r="B14" s="53" t="s">
        <v>50</v>
      </c>
      <c r="C14" s="52">
        <v>8</v>
      </c>
      <c r="D14" s="102" t="s">
        <v>62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33">
      <c r="A15" s="39" t="s">
        <v>51</v>
      </c>
      <c r="B15" s="53" t="s">
        <v>51</v>
      </c>
      <c r="C15" s="52">
        <v>15</v>
      </c>
      <c r="D15" s="107" t="s">
        <v>130</v>
      </c>
      <c r="E15" s="108"/>
      <c r="F15" s="108"/>
      <c r="G15" s="108"/>
      <c r="H15" s="108"/>
      <c r="I15" s="108"/>
      <c r="J15" s="108"/>
      <c r="K15" s="108"/>
      <c r="L15" s="108"/>
      <c r="M15" s="109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33">
      <c r="A16" s="39" t="s">
        <v>52</v>
      </c>
      <c r="B16" s="53" t="s">
        <v>20</v>
      </c>
      <c r="C16" s="52">
        <v>45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>
      <c r="A17" s="39" t="s">
        <v>63</v>
      </c>
      <c r="B17" s="53" t="s">
        <v>64</v>
      </c>
      <c r="C17" s="52">
        <v>20</v>
      </c>
      <c r="D17" s="102" t="s">
        <v>65</v>
      </c>
      <c r="E17" s="102"/>
      <c r="F17" s="102"/>
      <c r="G17" s="102"/>
      <c r="H17" s="102"/>
      <c r="I17" s="102"/>
      <c r="J17" s="102"/>
      <c r="K17" s="102"/>
      <c r="L17" s="102"/>
      <c r="M17" s="102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>
      <c r="A18" s="39" t="s">
        <v>66</v>
      </c>
      <c r="B18" s="53" t="s">
        <v>67</v>
      </c>
      <c r="C18" s="52">
        <v>50</v>
      </c>
      <c r="D18" s="107" t="s">
        <v>131</v>
      </c>
      <c r="E18" s="108"/>
      <c r="F18" s="108"/>
      <c r="G18" s="108"/>
      <c r="H18" s="108"/>
      <c r="I18" s="108"/>
      <c r="J18" s="108"/>
      <c r="K18" s="108"/>
      <c r="L18" s="108"/>
      <c r="M18" s="109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>
      <c r="A19" s="39" t="s">
        <v>53</v>
      </c>
      <c r="B19" s="53" t="s">
        <v>27</v>
      </c>
      <c r="C19" s="52">
        <v>12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1:23">
      <c r="A20" s="39" t="s">
        <v>29</v>
      </c>
      <c r="B20" s="53" t="s">
        <v>28</v>
      </c>
      <c r="C20" s="52">
        <v>10</v>
      </c>
      <c r="D20" s="102" t="s">
        <v>54</v>
      </c>
      <c r="E20" s="102"/>
      <c r="F20" s="102"/>
      <c r="G20" s="102"/>
      <c r="H20" s="102"/>
      <c r="I20" s="102"/>
      <c r="J20" s="102"/>
      <c r="K20" s="102"/>
      <c r="L20" s="102"/>
      <c r="M20" s="102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>
      <c r="A21" s="39" t="s">
        <v>68</v>
      </c>
      <c r="B21" s="53" t="s">
        <v>69</v>
      </c>
      <c r="C21" s="52">
        <v>12</v>
      </c>
      <c r="D21" s="107"/>
      <c r="E21" s="108"/>
      <c r="F21" s="108"/>
      <c r="G21" s="108"/>
      <c r="H21" s="108"/>
      <c r="I21" s="108"/>
      <c r="J21" s="108"/>
      <c r="K21" s="108"/>
      <c r="L21" s="108"/>
      <c r="M21" s="109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>
      <c r="A22" s="39" t="s">
        <v>70</v>
      </c>
      <c r="B22" s="53" t="s">
        <v>71</v>
      </c>
      <c r="C22" s="52">
        <v>20</v>
      </c>
      <c r="D22" s="107" t="s">
        <v>72</v>
      </c>
      <c r="E22" s="108"/>
      <c r="F22" s="108"/>
      <c r="G22" s="108"/>
      <c r="H22" s="108"/>
      <c r="I22" s="108"/>
      <c r="J22" s="108"/>
      <c r="K22" s="108"/>
      <c r="L22" s="108"/>
      <c r="M22" s="109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>
      <c r="A23" s="39" t="s">
        <v>55</v>
      </c>
      <c r="B23" s="53" t="s">
        <v>55</v>
      </c>
      <c r="C23" s="52">
        <v>40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>
      <c r="A24" s="39" t="s">
        <v>73</v>
      </c>
      <c r="B24" s="53" t="s">
        <v>74</v>
      </c>
      <c r="C24" s="52">
        <v>8</v>
      </c>
      <c r="D24" s="102" t="s">
        <v>75</v>
      </c>
      <c r="E24" s="102"/>
      <c r="F24" s="102"/>
      <c r="G24" s="102"/>
      <c r="H24" s="102"/>
      <c r="I24" s="102"/>
      <c r="J24" s="102"/>
      <c r="K24" s="102"/>
      <c r="L24" s="102"/>
      <c r="M24" s="102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>
      <c r="A25" s="39" t="s">
        <v>76</v>
      </c>
      <c r="B25" s="53" t="s">
        <v>77</v>
      </c>
      <c r="C25" s="52">
        <v>8</v>
      </c>
      <c r="D25" s="107" t="s">
        <v>78</v>
      </c>
      <c r="E25" s="108"/>
      <c r="F25" s="108"/>
      <c r="G25" s="108"/>
      <c r="H25" s="108"/>
      <c r="I25" s="108"/>
      <c r="J25" s="108"/>
      <c r="K25" s="108"/>
      <c r="L25" s="108"/>
      <c r="M25" s="109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>
      <c r="A26" s="39" t="s">
        <v>79</v>
      </c>
      <c r="B26" s="53" t="s">
        <v>80</v>
      </c>
      <c r="C26" s="52">
        <v>13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>
      <c r="A27" s="39" t="s">
        <v>81</v>
      </c>
      <c r="B27" s="53" t="s">
        <v>82</v>
      </c>
      <c r="C27" s="52">
        <v>5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>
      <c r="A28" s="39" t="s">
        <v>83</v>
      </c>
      <c r="B28" s="53" t="s">
        <v>84</v>
      </c>
      <c r="C28" s="52">
        <v>15</v>
      </c>
      <c r="D28" s="107"/>
      <c r="E28" s="108"/>
      <c r="F28" s="108"/>
      <c r="G28" s="108"/>
      <c r="H28" s="108"/>
      <c r="I28" s="108"/>
      <c r="J28" s="108"/>
      <c r="K28" s="108"/>
      <c r="L28" s="108"/>
      <c r="M28" s="109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>
      <c r="A29" s="39" t="s">
        <v>85</v>
      </c>
      <c r="B29" s="53" t="s">
        <v>86</v>
      </c>
      <c r="C29" s="52">
        <v>2</v>
      </c>
      <c r="D29" s="107" t="s">
        <v>87</v>
      </c>
      <c r="E29" s="108"/>
      <c r="F29" s="108"/>
      <c r="G29" s="108"/>
      <c r="H29" s="108"/>
      <c r="I29" s="108"/>
      <c r="J29" s="108"/>
      <c r="K29" s="108"/>
      <c r="L29" s="108"/>
      <c r="M29" s="109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39" t="s">
        <v>88</v>
      </c>
      <c r="B30" s="53" t="s">
        <v>89</v>
      </c>
      <c r="C30" s="52">
        <v>4</v>
      </c>
      <c r="D30" s="107" t="s">
        <v>90</v>
      </c>
      <c r="E30" s="108"/>
      <c r="F30" s="108"/>
      <c r="G30" s="108"/>
      <c r="H30" s="108"/>
      <c r="I30" s="108"/>
      <c r="J30" s="108"/>
      <c r="K30" s="108"/>
      <c r="L30" s="108"/>
      <c r="M30" s="109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>
      <c r="A31" s="39" t="s">
        <v>91</v>
      </c>
      <c r="B31" s="53" t="s">
        <v>92</v>
      </c>
      <c r="C31" s="52">
        <v>27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9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 ht="16" customHeight="1">
      <c r="A32" s="39" t="s">
        <v>135</v>
      </c>
      <c r="B32" s="71" t="s">
        <v>136</v>
      </c>
      <c r="C32" s="52">
        <v>10</v>
      </c>
      <c r="D32" s="107" t="s">
        <v>137</v>
      </c>
      <c r="E32" s="108"/>
      <c r="F32" s="108"/>
      <c r="G32" s="108"/>
      <c r="H32" s="108"/>
      <c r="I32" s="108"/>
      <c r="J32" s="108"/>
      <c r="K32" s="108"/>
      <c r="L32" s="108"/>
      <c r="M32" s="109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6" ht="16" customHeight="1">
      <c r="A33" s="39" t="s">
        <v>138</v>
      </c>
      <c r="B33" s="71" t="s">
        <v>139</v>
      </c>
      <c r="C33" s="52">
        <v>5</v>
      </c>
      <c r="D33" s="107" t="s">
        <v>137</v>
      </c>
      <c r="E33" s="108"/>
      <c r="F33" s="108"/>
      <c r="G33" s="108"/>
      <c r="H33" s="108"/>
      <c r="I33" s="108"/>
      <c r="J33" s="108"/>
      <c r="K33" s="108"/>
      <c r="L33" s="108"/>
      <c r="M33" s="109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6">
      <c r="A34" s="76" t="s">
        <v>140</v>
      </c>
      <c r="B34" s="77" t="s">
        <v>155</v>
      </c>
      <c r="C34" s="52">
        <v>4</v>
      </c>
      <c r="D34" s="114" t="s">
        <v>137</v>
      </c>
      <c r="E34" s="108"/>
      <c r="F34" s="108"/>
      <c r="G34" s="108"/>
      <c r="H34" s="108"/>
      <c r="I34" s="108"/>
      <c r="J34" s="108"/>
      <c r="K34" s="108"/>
      <c r="L34" s="108"/>
      <c r="M34" s="109"/>
    </row>
    <row r="36" spans="1:26" ht="16" thickBot="1">
      <c r="A36" s="55" t="s">
        <v>93</v>
      </c>
    </row>
    <row r="37" spans="1:26" ht="14" customHeight="1">
      <c r="A37" s="110" t="s">
        <v>94</v>
      </c>
      <c r="B37" s="110" t="s">
        <v>95</v>
      </c>
      <c r="C37" s="56"/>
      <c r="D37" s="56"/>
      <c r="E37" s="56"/>
      <c r="F37" s="56"/>
    </row>
    <row r="38" spans="1:26" ht="30">
      <c r="A38" s="111"/>
      <c r="B38" s="111"/>
      <c r="C38" s="57" t="s">
        <v>96</v>
      </c>
      <c r="D38" s="57" t="s">
        <v>97</v>
      </c>
      <c r="E38" s="57" t="s">
        <v>98</v>
      </c>
      <c r="F38" s="57" t="s">
        <v>99</v>
      </c>
    </row>
    <row r="39" spans="1:26" ht="44" thickBot="1">
      <c r="A39" s="112"/>
      <c r="B39" s="112"/>
      <c r="C39" s="58" t="s">
        <v>100</v>
      </c>
      <c r="D39" s="58" t="s">
        <v>101</v>
      </c>
      <c r="E39" s="58" t="s">
        <v>102</v>
      </c>
      <c r="F39" s="58" t="s">
        <v>103</v>
      </c>
    </row>
    <row r="40" spans="1:26" ht="16" thickBot="1">
      <c r="A40" s="59" t="s">
        <v>104</v>
      </c>
      <c r="B40" s="60" t="s">
        <v>104</v>
      </c>
      <c r="C40" s="60">
        <v>14</v>
      </c>
      <c r="D40" s="60">
        <v>10</v>
      </c>
      <c r="E40" s="60">
        <v>0</v>
      </c>
      <c r="F40" s="60">
        <v>0</v>
      </c>
    </row>
    <row r="41" spans="1:26" ht="66" thickBot="1">
      <c r="A41" s="59" t="s">
        <v>104</v>
      </c>
      <c r="B41" s="60" t="s">
        <v>105</v>
      </c>
      <c r="C41" s="60">
        <v>14</v>
      </c>
      <c r="D41" s="60" t="s">
        <v>106</v>
      </c>
      <c r="E41" s="60">
        <v>0</v>
      </c>
      <c r="F41" s="60" t="s">
        <v>107</v>
      </c>
    </row>
    <row r="42" spans="1:26" ht="48" customHeight="1" thickBot="1">
      <c r="A42" s="59" t="s">
        <v>105</v>
      </c>
      <c r="B42" s="60" t="s">
        <v>104</v>
      </c>
      <c r="C42" s="60" t="s">
        <v>108</v>
      </c>
      <c r="D42" s="60">
        <v>10</v>
      </c>
      <c r="E42" s="60" t="s">
        <v>109</v>
      </c>
      <c r="F42" s="60">
        <v>0</v>
      </c>
    </row>
    <row r="43" spans="1:26" ht="66" thickBot="1">
      <c r="A43" s="59" t="s">
        <v>105</v>
      </c>
      <c r="B43" s="60" t="s">
        <v>105</v>
      </c>
      <c r="C43" s="60" t="s">
        <v>108</v>
      </c>
      <c r="D43" s="60" t="s">
        <v>110</v>
      </c>
      <c r="E43" s="60" t="s">
        <v>111</v>
      </c>
      <c r="F43" s="60" t="s">
        <v>107</v>
      </c>
    </row>
    <row r="45" spans="1:26" s="45" customFormat="1" ht="23" customHeight="1">
      <c r="A45" s="113" t="s">
        <v>112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Z45" s="48"/>
    </row>
  </sheetData>
  <sheetProtection sheet="1" objects="1" scenarios="1" formatColumns="0" formatRows="0" insertColumns="0" insertRows="0" deleteColumns="0" deleteRows="0"/>
  <mergeCells count="27">
    <mergeCell ref="A37:A39"/>
    <mergeCell ref="B37:B39"/>
    <mergeCell ref="A45:M45"/>
    <mergeCell ref="D29:M29"/>
    <mergeCell ref="D30:M30"/>
    <mergeCell ref="D31:M31"/>
    <mergeCell ref="D32:M32"/>
    <mergeCell ref="D33:M33"/>
    <mergeCell ref="D34:M34"/>
    <mergeCell ref="D28:M28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16:M16"/>
    <mergeCell ref="A8:X8"/>
    <mergeCell ref="A9:X9"/>
    <mergeCell ref="D13:M13"/>
    <mergeCell ref="D14:M14"/>
    <mergeCell ref="D15:M15"/>
  </mergeCells>
  <pageMargins left="0.7" right="0.7" top="0.75" bottom="0.75" header="0.3" footer="0.3"/>
  <pageSetup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5" sqref="A5"/>
    </sheetView>
  </sheetViews>
  <sheetFormatPr baseColWidth="10" defaultRowHeight="16"/>
  <cols>
    <col min="1" max="1" width="26.33203125" customWidth="1"/>
    <col min="2" max="2" width="32.33203125" customWidth="1"/>
  </cols>
  <sheetData>
    <row r="1" spans="1:5" ht="19">
      <c r="A1" s="115" t="s">
        <v>168</v>
      </c>
      <c r="B1" s="116"/>
      <c r="C1" s="116"/>
      <c r="D1" s="116"/>
      <c r="E1" s="116"/>
    </row>
    <row r="2" spans="1:5" ht="59" customHeight="1">
      <c r="A2" s="117" t="s">
        <v>169</v>
      </c>
      <c r="B2" s="118"/>
      <c r="C2" s="119"/>
      <c r="D2" s="120"/>
      <c r="E2" s="121"/>
    </row>
    <row r="4" spans="1:5" ht="48">
      <c r="A4" s="90" t="s">
        <v>170</v>
      </c>
      <c r="B4" s="90" t="s">
        <v>171</v>
      </c>
      <c r="C4" s="91" t="s">
        <v>172</v>
      </c>
      <c r="D4" s="91" t="s">
        <v>173</v>
      </c>
      <c r="E4" s="91" t="s">
        <v>174</v>
      </c>
    </row>
    <row r="5" spans="1:5">
      <c r="A5" s="94"/>
      <c r="B5" s="94"/>
      <c r="C5" s="93"/>
      <c r="D5" s="93"/>
      <c r="E5" s="93"/>
    </row>
    <row r="6" spans="1:5">
      <c r="A6" s="94"/>
      <c r="B6" s="94"/>
      <c r="C6" s="93"/>
      <c r="D6" s="93"/>
      <c r="E6" s="93"/>
    </row>
    <row r="7" spans="1:5">
      <c r="A7" s="94"/>
      <c r="B7" s="94"/>
      <c r="C7" s="93"/>
      <c r="D7" s="93"/>
      <c r="E7" s="93"/>
    </row>
    <row r="8" spans="1:5">
      <c r="A8" s="94"/>
      <c r="B8" s="94"/>
      <c r="C8" s="93"/>
      <c r="D8" s="93"/>
      <c r="E8" s="93"/>
    </row>
    <row r="9" spans="1:5">
      <c r="A9" s="94"/>
      <c r="B9" s="94"/>
      <c r="C9" s="93"/>
      <c r="D9" s="93"/>
      <c r="E9" s="93"/>
    </row>
    <row r="10" spans="1:5">
      <c r="A10" s="94"/>
      <c r="B10" s="94"/>
      <c r="C10" s="93"/>
      <c r="D10" s="93"/>
      <c r="E10" s="93"/>
    </row>
    <row r="11" spans="1:5">
      <c r="A11" s="94"/>
      <c r="B11" s="94"/>
      <c r="C11" s="93"/>
      <c r="D11" s="93"/>
      <c r="E11" s="93"/>
    </row>
    <row r="12" spans="1:5">
      <c r="A12" s="94"/>
      <c r="B12" s="94"/>
      <c r="C12" s="93"/>
      <c r="D12" s="93"/>
      <c r="E12" s="93"/>
    </row>
    <row r="13" spans="1:5">
      <c r="A13" s="94"/>
      <c r="B13" s="94"/>
      <c r="C13" s="93"/>
      <c r="D13" s="93"/>
      <c r="E13" s="93"/>
    </row>
    <row r="14" spans="1:5">
      <c r="A14" s="94"/>
      <c r="B14" s="94"/>
      <c r="C14" s="93"/>
      <c r="D14" s="93"/>
      <c r="E14" s="93"/>
    </row>
    <row r="15" spans="1:5">
      <c r="A15" s="94"/>
      <c r="B15" s="94"/>
      <c r="C15" s="93"/>
      <c r="D15" s="93"/>
      <c r="E15" s="93"/>
    </row>
    <row r="16" spans="1:5">
      <c r="A16" s="94"/>
      <c r="B16" s="94"/>
      <c r="C16" s="93"/>
      <c r="D16" s="93"/>
      <c r="E16" s="93"/>
    </row>
    <row r="17" spans="1:5">
      <c r="A17" s="94"/>
      <c r="B17" s="95"/>
      <c r="C17" s="93"/>
      <c r="D17" s="93"/>
      <c r="E17" s="93"/>
    </row>
    <row r="18" spans="1:5">
      <c r="A18" s="94"/>
      <c r="B18" s="95"/>
      <c r="C18" s="93"/>
      <c r="D18" s="93"/>
      <c r="E18" s="93"/>
    </row>
    <row r="19" spans="1:5">
      <c r="A19" s="94"/>
      <c r="B19" s="95"/>
      <c r="C19" s="93"/>
      <c r="D19" s="93"/>
      <c r="E19" s="93"/>
    </row>
    <row r="20" spans="1:5">
      <c r="A20" s="94"/>
      <c r="B20" s="95"/>
      <c r="C20" s="93"/>
      <c r="D20" s="93"/>
      <c r="E20" s="93"/>
    </row>
    <row r="21" spans="1:5">
      <c r="A21" s="94"/>
      <c r="B21" s="95"/>
      <c r="C21" s="93"/>
      <c r="D21" s="93"/>
      <c r="E21" s="93"/>
    </row>
    <row r="22" spans="1:5">
      <c r="A22" s="94"/>
      <c r="B22" s="95"/>
      <c r="C22" s="93"/>
      <c r="D22" s="93"/>
      <c r="E22" s="93"/>
    </row>
    <row r="23" spans="1:5">
      <c r="A23" s="94"/>
      <c r="B23" s="95"/>
      <c r="C23" s="93"/>
      <c r="D23" s="93"/>
      <c r="E23" s="93"/>
    </row>
    <row r="24" spans="1:5">
      <c r="A24" s="94"/>
      <c r="B24" s="95"/>
      <c r="C24" s="93"/>
      <c r="D24" s="93"/>
      <c r="E24" s="93"/>
    </row>
    <row r="25" spans="1:5">
      <c r="A25" s="94"/>
      <c r="B25" s="95"/>
      <c r="C25" s="93"/>
      <c r="D25" s="93"/>
      <c r="E25" s="93"/>
    </row>
    <row r="26" spans="1:5">
      <c r="A26" s="94"/>
      <c r="B26" s="95"/>
      <c r="C26" s="93"/>
      <c r="D26" s="93"/>
      <c r="E26" s="93"/>
    </row>
    <row r="27" spans="1:5">
      <c r="A27" s="94"/>
      <c r="B27" s="95"/>
      <c r="C27" s="93"/>
      <c r="D27" s="93"/>
      <c r="E27" s="93"/>
    </row>
    <row r="28" spans="1:5">
      <c r="A28" s="94"/>
      <c r="B28" s="95"/>
      <c r="C28" s="93"/>
      <c r="D28" s="93"/>
      <c r="E28" s="93"/>
    </row>
    <row r="29" spans="1:5">
      <c r="A29" s="94"/>
      <c r="B29" s="95"/>
      <c r="C29" s="93"/>
      <c r="D29" s="93"/>
      <c r="E29" s="93"/>
    </row>
    <row r="30" spans="1:5">
      <c r="A30" s="94"/>
      <c r="B30" s="95"/>
      <c r="C30" s="93"/>
      <c r="D30" s="93"/>
      <c r="E30" s="93"/>
    </row>
    <row r="31" spans="1:5">
      <c r="A31" s="94"/>
      <c r="B31" s="95"/>
      <c r="C31" s="93"/>
      <c r="D31" s="93"/>
      <c r="E31" s="93"/>
    </row>
    <row r="32" spans="1:5">
      <c r="A32" s="94"/>
      <c r="B32" s="95"/>
      <c r="C32" s="93"/>
      <c r="D32" s="93"/>
      <c r="E32" s="93"/>
    </row>
    <row r="33" spans="1:5">
      <c r="A33" s="94"/>
      <c r="B33" s="95"/>
      <c r="C33" s="93"/>
      <c r="D33" s="93"/>
      <c r="E33" s="93"/>
    </row>
    <row r="34" spans="1:5">
      <c r="A34" s="94"/>
      <c r="B34" s="95"/>
      <c r="C34" s="93"/>
      <c r="D34" s="93"/>
      <c r="E34" s="93"/>
    </row>
    <row r="35" spans="1:5">
      <c r="A35" s="94"/>
      <c r="B35" s="95"/>
      <c r="C35" s="93"/>
      <c r="D35" s="93"/>
      <c r="E35" s="93"/>
    </row>
    <row r="36" spans="1:5">
      <c r="A36" s="94"/>
      <c r="B36" s="95"/>
      <c r="C36" s="93"/>
      <c r="D36" s="93"/>
      <c r="E36" s="93"/>
    </row>
    <row r="37" spans="1:5">
      <c r="A37" s="94"/>
      <c r="B37" s="95"/>
      <c r="C37" s="93"/>
      <c r="D37" s="93"/>
      <c r="E37" s="93"/>
    </row>
    <row r="38" spans="1:5">
      <c r="A38" s="94"/>
      <c r="B38" s="95"/>
      <c r="C38" s="93"/>
      <c r="D38" s="93"/>
      <c r="E38" s="93"/>
    </row>
    <row r="39" spans="1:5">
      <c r="A39" s="94"/>
      <c r="B39" s="95"/>
      <c r="C39" s="93"/>
      <c r="D39" s="93"/>
      <c r="E39" s="93"/>
    </row>
    <row r="40" spans="1:5">
      <c r="A40" s="94"/>
      <c r="B40" s="95"/>
      <c r="C40" s="93"/>
      <c r="D40" s="93"/>
      <c r="E40" s="93"/>
    </row>
    <row r="41" spans="1:5">
      <c r="A41" s="94"/>
      <c r="B41" s="95"/>
      <c r="C41" s="93"/>
      <c r="D41" s="93"/>
      <c r="E41" s="93"/>
    </row>
    <row r="42" spans="1:5">
      <c r="A42" s="94"/>
      <c r="B42" s="95"/>
      <c r="C42" s="93"/>
      <c r="D42" s="93"/>
      <c r="E42" s="93"/>
    </row>
    <row r="43" spans="1:5">
      <c r="A43" s="94"/>
      <c r="B43" s="95"/>
      <c r="C43" s="93"/>
      <c r="D43" s="93"/>
      <c r="E43" s="93"/>
    </row>
    <row r="44" spans="1:5">
      <c r="A44" s="94"/>
      <c r="B44" s="95"/>
      <c r="C44" s="93"/>
      <c r="D44" s="93"/>
      <c r="E44" s="93"/>
    </row>
    <row r="45" spans="1:5">
      <c r="A45" s="94"/>
      <c r="B45" s="95"/>
      <c r="C45" s="93"/>
      <c r="D45" s="93"/>
      <c r="E45" s="93"/>
    </row>
    <row r="46" spans="1:5">
      <c r="A46" s="94"/>
      <c r="B46" s="95"/>
      <c r="C46" s="93"/>
      <c r="D46" s="93"/>
      <c r="E46" s="93"/>
    </row>
    <row r="47" spans="1:5">
      <c r="A47" s="94"/>
      <c r="B47" s="95"/>
      <c r="C47" s="93"/>
      <c r="D47" s="93"/>
      <c r="E47" s="93"/>
    </row>
    <row r="48" spans="1:5">
      <c r="A48" s="94"/>
      <c r="B48" s="95"/>
      <c r="C48" s="93"/>
      <c r="D48" s="93"/>
      <c r="E48" s="93"/>
    </row>
    <row r="49" spans="1:5">
      <c r="A49" s="94"/>
      <c r="B49" s="95"/>
      <c r="C49" s="93"/>
      <c r="D49" s="93"/>
      <c r="E49" s="93"/>
    </row>
    <row r="50" spans="1:5">
      <c r="A50" s="94"/>
      <c r="B50" s="95"/>
      <c r="C50" s="93"/>
      <c r="D50" s="93"/>
      <c r="E50" s="93"/>
    </row>
    <row r="51" spans="1:5">
      <c r="A51" s="92"/>
    </row>
  </sheetData>
  <mergeCells count="3">
    <mergeCell ref="A1:E1"/>
    <mergeCell ref="A2:C2"/>
    <mergeCell ref="D2:E2"/>
  </mergeCells>
  <dataValidations count="2">
    <dataValidation type="list" allowBlank="1" showInputMessage="1" showErrorMessage="1" sqref="C5:D50">
      <formula1>"Yes,No"</formula1>
    </dataValidation>
    <dataValidation type="list" allowBlank="1" showInputMessage="1" showErrorMessage="1" sqref="E5:E50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'Platform List'!$A$3:$A$15</xm:f>
          </x14:formula1>
          <xm:sqref>A51</xm:sqref>
        </x14:dataValidation>
        <x14:dataValidation type="list" allowBlank="1" showInputMessage="1">
          <x14:formula1>
            <xm:f>'Platform List'!$A$3:$A$25</xm:f>
          </x14:formula1>
          <xm:sqref>A5:A50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3" zoomScale="190" zoomScaleNormal="190" workbookViewId="0">
      <selection activeCell="A3" sqref="A3"/>
    </sheetView>
  </sheetViews>
  <sheetFormatPr baseColWidth="10" defaultRowHeight="16"/>
  <cols>
    <col min="1" max="1" width="21.33203125" customWidth="1"/>
  </cols>
  <sheetData>
    <row r="1" spans="1:1">
      <c r="A1" s="5" t="s">
        <v>175</v>
      </c>
    </row>
    <row r="3" spans="1:1">
      <c r="A3" t="s">
        <v>192</v>
      </c>
    </row>
    <row r="4" spans="1:1">
      <c r="A4" t="s">
        <v>191</v>
      </c>
    </row>
    <row r="5" spans="1:1">
      <c r="A5" t="s">
        <v>190</v>
      </c>
    </row>
    <row r="6" spans="1:1">
      <c r="A6" t="s">
        <v>176</v>
      </c>
    </row>
    <row r="7" spans="1:1">
      <c r="A7" t="s">
        <v>185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193</v>
      </c>
    </row>
    <row r="17" spans="1:1">
      <c r="A17" t="s">
        <v>194</v>
      </c>
    </row>
    <row r="18" spans="1:1">
      <c r="A18" s="86"/>
    </row>
    <row r="19" spans="1:1">
      <c r="A19" s="86"/>
    </row>
    <row r="20" spans="1:1">
      <c r="A20" s="86"/>
    </row>
    <row r="21" spans="1:1">
      <c r="A21" s="86"/>
    </row>
    <row r="22" spans="1:1">
      <c r="A22" s="86"/>
    </row>
    <row r="23" spans="1:1">
      <c r="A23" s="86"/>
    </row>
    <row r="24" spans="1:1">
      <c r="A24" s="86"/>
    </row>
    <row r="25" spans="1:1">
      <c r="A25" s="86"/>
    </row>
    <row r="26" spans="1:1">
      <c r="A26" s="86"/>
    </row>
    <row r="27" spans="1:1">
      <c r="A27" s="86"/>
    </row>
    <row r="28" spans="1:1">
      <c r="A28" s="86"/>
    </row>
    <row r="29" spans="1:1">
      <c r="A29" s="86"/>
    </row>
    <row r="30" spans="1:1">
      <c r="A30" s="86"/>
    </row>
    <row r="31" spans="1:1">
      <c r="A31" s="86"/>
    </row>
    <row r="32" spans="1:1">
      <c r="A32" s="86"/>
    </row>
    <row r="33" spans="1:1">
      <c r="A33" s="86"/>
    </row>
    <row r="34" spans="1:1">
      <c r="A34" s="86"/>
    </row>
    <row r="35" spans="1:1">
      <c r="A35" s="86"/>
    </row>
    <row r="36" spans="1:1">
      <c r="A36" s="86"/>
    </row>
    <row r="37" spans="1:1">
      <c r="A37" s="86"/>
    </row>
    <row r="38" spans="1:1">
      <c r="A38" s="86"/>
    </row>
    <row r="39" spans="1:1">
      <c r="A39" s="86"/>
    </row>
    <row r="40" spans="1:1">
      <c r="A40" s="86"/>
    </row>
    <row r="41" spans="1:1">
      <c r="A41" s="86"/>
    </row>
    <row r="42" spans="1:1">
      <c r="A42" s="86"/>
    </row>
    <row r="43" spans="1:1">
      <c r="A43" s="86"/>
    </row>
    <row r="44" spans="1:1">
      <c r="A44" s="86"/>
    </row>
    <row r="45" spans="1:1">
      <c r="A45" s="86"/>
    </row>
    <row r="46" spans="1:1">
      <c r="A46" s="86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zoomScaleNormal="100" workbookViewId="0">
      <selection sqref="A1:F1"/>
    </sheetView>
  </sheetViews>
  <sheetFormatPr baseColWidth="10" defaultColWidth="10.83203125" defaultRowHeight="15"/>
  <cols>
    <col min="1" max="16384" width="10.83203125" style="40"/>
  </cols>
  <sheetData>
    <row r="1" spans="1:6">
      <c r="A1" s="122" t="s">
        <v>118</v>
      </c>
      <c r="B1" s="122"/>
      <c r="C1" s="122"/>
      <c r="D1" s="122"/>
      <c r="E1" s="122"/>
      <c r="F1" s="122"/>
    </row>
    <row r="2" spans="1:6">
      <c r="A2" s="72"/>
      <c r="B2" s="72"/>
      <c r="C2" s="72"/>
      <c r="D2" s="72"/>
      <c r="E2" s="72"/>
      <c r="F2" s="72"/>
    </row>
    <row r="3" spans="1:6">
      <c r="A3" s="55" t="s">
        <v>113</v>
      </c>
    </row>
    <row r="5" spans="1:6">
      <c r="A5" s="40" t="s">
        <v>114</v>
      </c>
    </row>
    <row r="6" spans="1:6">
      <c r="B6" s="40" t="s">
        <v>119</v>
      </c>
    </row>
    <row r="7" spans="1:6">
      <c r="B7" s="40" t="s">
        <v>133</v>
      </c>
    </row>
    <row r="8" spans="1:6">
      <c r="B8" s="40" t="s">
        <v>134</v>
      </c>
    </row>
    <row r="9" spans="1:6">
      <c r="B9" s="80" t="s">
        <v>157</v>
      </c>
    </row>
    <row r="10" spans="1:6">
      <c r="B10" s="40" t="s">
        <v>115</v>
      </c>
    </row>
    <row r="12" spans="1:6">
      <c r="A12" s="80" t="s">
        <v>158</v>
      </c>
    </row>
    <row r="13" spans="1:6">
      <c r="B13" s="80" t="s">
        <v>144</v>
      </c>
    </row>
    <row r="14" spans="1:6">
      <c r="B14" s="40" t="s">
        <v>123</v>
      </c>
    </row>
    <row r="15" spans="1:6">
      <c r="B15" s="80" t="s">
        <v>145</v>
      </c>
    </row>
    <row r="16" spans="1:6">
      <c r="B16" s="80" t="s">
        <v>159</v>
      </c>
    </row>
    <row r="17" spans="2:2">
      <c r="B17" s="80" t="s">
        <v>160</v>
      </c>
    </row>
    <row r="18" spans="2:2">
      <c r="B18" s="40" t="s">
        <v>116</v>
      </c>
    </row>
    <row r="19" spans="2:2">
      <c r="B19" s="40" t="s">
        <v>125</v>
      </c>
    </row>
    <row r="20" spans="2:2" ht="17">
      <c r="B20" s="40" t="s">
        <v>128</v>
      </c>
    </row>
    <row r="21" spans="2:2" customFormat="1" ht="18">
      <c r="B21" t="s">
        <v>120</v>
      </c>
    </row>
    <row r="22" spans="2:2" customFormat="1" ht="17">
      <c r="B22" s="88" t="s">
        <v>161</v>
      </c>
    </row>
    <row r="23" spans="2:2">
      <c r="B23" s="80" t="s">
        <v>147</v>
      </c>
    </row>
    <row r="24" spans="2:2">
      <c r="B24" s="80" t="s">
        <v>162</v>
      </c>
    </row>
    <row r="25" spans="2:2">
      <c r="B25" s="80" t="s">
        <v>163</v>
      </c>
    </row>
    <row r="26" spans="2:2">
      <c r="B26" s="80" t="s">
        <v>166</v>
      </c>
    </row>
    <row r="27" spans="2:2">
      <c r="B27" s="40" t="s">
        <v>121</v>
      </c>
    </row>
    <row r="28" spans="2:2">
      <c r="B28" s="40" t="s">
        <v>122</v>
      </c>
    </row>
    <row r="29" spans="2:2">
      <c r="B29" s="80" t="s">
        <v>164</v>
      </c>
    </row>
    <row r="30" spans="2:2">
      <c r="B30" s="80" t="s">
        <v>143</v>
      </c>
    </row>
    <row r="31" spans="2:2">
      <c r="B31" s="80" t="s">
        <v>165</v>
      </c>
    </row>
    <row r="32" spans="2:2">
      <c r="B32" s="80" t="s">
        <v>148</v>
      </c>
    </row>
    <row r="33" spans="1:2" ht="17">
      <c r="B33" s="80" t="s">
        <v>153</v>
      </c>
    </row>
    <row r="34" spans="1:2" ht="17">
      <c r="B34" s="80" t="s">
        <v>154</v>
      </c>
    </row>
    <row r="35" spans="1:2">
      <c r="B35" s="80"/>
    </row>
    <row r="36" spans="1:2">
      <c r="A36" s="80" t="s">
        <v>146</v>
      </c>
    </row>
    <row r="38" spans="1:2">
      <c r="A38" s="80" t="s">
        <v>167</v>
      </c>
    </row>
    <row r="40" spans="1:2">
      <c r="A40" s="80" t="s">
        <v>186</v>
      </c>
    </row>
    <row r="41" spans="1:2">
      <c r="B41" s="80" t="s">
        <v>187</v>
      </c>
    </row>
    <row r="42" spans="1:2">
      <c r="B42" s="80" t="s">
        <v>189</v>
      </c>
    </row>
    <row r="43" spans="1:2">
      <c r="B43" s="80" t="s">
        <v>188</v>
      </c>
    </row>
  </sheetData>
  <mergeCells count="1">
    <mergeCell ref="A1:F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Totals</vt:lpstr>
      <vt:lpstr>STB Models Tier 2</vt:lpstr>
      <vt:lpstr>Tier 2 Allowances</vt:lpstr>
      <vt:lpstr>Apps</vt:lpstr>
      <vt:lpstr>Platform List</vt:lpstr>
      <vt:lpstr>Instructions</vt:lpstr>
      <vt:lpstr>BaseType_T2</vt:lpstr>
    </vt:vector>
  </TitlesOfParts>
  <Company>CableLabs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2018-03-01T21:45:39Z</dcterms:modified>
</cp:coreProperties>
</file>